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acobsn\Documents\NRSP\"/>
    </mc:Choice>
  </mc:AlternateContent>
  <bookViews>
    <workbookView xWindow="0" yWindow="0" windowWidth="28800" windowHeight="12885" activeTab="1"/>
  </bookViews>
  <sheets>
    <sheet name="Production$" sheetId="1" r:id="rId1"/>
    <sheet name="Usua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5" i="1" l="1"/>
  <c r="I6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7" i="1"/>
  <c r="X38" i="2"/>
  <c r="W38" i="2"/>
  <c r="P38" i="2"/>
  <c r="O38" i="2"/>
  <c r="S89" i="2"/>
  <c r="U89" i="2"/>
  <c r="S90" i="2"/>
  <c r="U90" i="2"/>
  <c r="S91" i="2"/>
  <c r="U91" i="2"/>
  <c r="S92" i="2"/>
  <c r="U92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47" i="2"/>
  <c r="F150" i="2" l="1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49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13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77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4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7" i="2"/>
  <c r="G183" i="2"/>
  <c r="E183" i="2"/>
  <c r="G148" i="2"/>
  <c r="E148" i="2"/>
  <c r="G112" i="2"/>
  <c r="E112" i="2"/>
  <c r="G76" i="2"/>
  <c r="E76" i="2"/>
  <c r="G41" i="2"/>
  <c r="E41" i="2"/>
  <c r="G8" i="1"/>
  <c r="G10" i="1"/>
  <c r="G11" i="1"/>
  <c r="G12" i="1"/>
  <c r="G13" i="1"/>
  <c r="G14" i="1"/>
  <c r="G17" i="1"/>
  <c r="G18" i="1"/>
  <c r="G19" i="1"/>
  <c r="G20" i="1"/>
  <c r="G21" i="1"/>
  <c r="G25" i="1"/>
  <c r="G26" i="1"/>
  <c r="G27" i="1"/>
  <c r="G29" i="1"/>
  <c r="G32" i="1"/>
  <c r="G33" i="1"/>
  <c r="G34" i="1"/>
  <c r="G35" i="1"/>
  <c r="G7" i="1"/>
  <c r="F36" i="1"/>
  <c r="E29" i="1" l="1"/>
  <c r="E34" i="1"/>
  <c r="E22" i="1"/>
  <c r="E11" i="1"/>
  <c r="E20" i="1"/>
  <c r="E8" i="1"/>
  <c r="E6" i="1"/>
  <c r="E24" i="1"/>
  <c r="E27" i="1"/>
  <c r="E21" i="1"/>
  <c r="E13" i="1"/>
  <c r="E32" i="1"/>
  <c r="E18" i="1"/>
  <c r="E19" i="1"/>
  <c r="E35" i="1"/>
  <c r="E12" i="1"/>
  <c r="E17" i="1"/>
  <c r="E28" i="1"/>
  <c r="E5" i="1"/>
  <c r="E10" i="1"/>
  <c r="E14" i="1"/>
  <c r="E25" i="1"/>
  <c r="E30" i="1"/>
  <c r="E26" i="1"/>
  <c r="E33" i="1"/>
  <c r="E31" i="1"/>
  <c r="E23" i="1"/>
  <c r="E16" i="1"/>
  <c r="E15" i="1"/>
  <c r="E9" i="1"/>
  <c r="E7" i="1"/>
  <c r="C29" i="1"/>
  <c r="C34" i="1"/>
  <c r="C22" i="1"/>
  <c r="C11" i="1"/>
  <c r="C20" i="1"/>
  <c r="C8" i="1"/>
  <c r="C6" i="1"/>
  <c r="C24" i="1"/>
  <c r="C27" i="1"/>
  <c r="C21" i="1"/>
  <c r="C13" i="1"/>
  <c r="C32" i="1"/>
  <c r="C18" i="1"/>
  <c r="C19" i="1"/>
  <c r="C35" i="1"/>
  <c r="C12" i="1"/>
  <c r="C17" i="1"/>
  <c r="C28" i="1"/>
  <c r="C5" i="1"/>
  <c r="C10" i="1"/>
  <c r="C14" i="1"/>
  <c r="C25" i="1"/>
  <c r="C30" i="1"/>
  <c r="C26" i="1"/>
  <c r="C33" i="1"/>
  <c r="C31" i="1"/>
  <c r="C23" i="1"/>
  <c r="C16" i="1"/>
  <c r="C15" i="1"/>
  <c r="C9" i="1"/>
  <c r="C7" i="1"/>
  <c r="D36" i="1"/>
  <c r="B36" i="1"/>
</calcChain>
</file>

<file path=xl/sharedStrings.xml><?xml version="1.0" encoding="utf-8"?>
<sst xmlns="http://schemas.openxmlformats.org/spreadsheetml/2006/main" count="655" uniqueCount="83">
  <si>
    <t>State</t>
  </si>
  <si>
    <t>California</t>
  </si>
  <si>
    <t>Oregon</t>
  </si>
  <si>
    <t>Nevada</t>
  </si>
  <si>
    <t>Idaho</t>
  </si>
  <si>
    <t>Montana</t>
  </si>
  <si>
    <t>Colorado</t>
  </si>
  <si>
    <t>Arizona</t>
  </si>
  <si>
    <t>New Mexico</t>
  </si>
  <si>
    <t>North Dakota</t>
  </si>
  <si>
    <t>Nebraska</t>
  </si>
  <si>
    <t>Kansas</t>
  </si>
  <si>
    <t>Texas</t>
  </si>
  <si>
    <t>Minnesota</t>
  </si>
  <si>
    <t>Missouri</t>
  </si>
  <si>
    <t>Wisconsin</t>
  </si>
  <si>
    <t>Illinois</t>
  </si>
  <si>
    <t>Michigan</t>
  </si>
  <si>
    <t>Ohio</t>
  </si>
  <si>
    <t>Alabama</t>
  </si>
  <si>
    <t>Florida</t>
  </si>
  <si>
    <t>Maine</t>
  </si>
  <si>
    <t>New York</t>
  </si>
  <si>
    <t>Pennsylvania</t>
  </si>
  <si>
    <t>North Carolina</t>
  </si>
  <si>
    <t>Virginia</t>
  </si>
  <si>
    <t>Rhode Island</t>
  </si>
  <si>
    <t>New Jersey</t>
  </si>
  <si>
    <t>Massachusetts</t>
  </si>
  <si>
    <t>Maryland</t>
  </si>
  <si>
    <t>Delaware</t>
  </si>
  <si>
    <t>TOTAL</t>
  </si>
  <si>
    <t>Year ($M)</t>
  </si>
  <si>
    <t>States &gt;1% of total</t>
  </si>
  <si>
    <t>15 &gt; 1%</t>
  </si>
  <si>
    <t>NC</t>
  </si>
  <si>
    <t>NE</t>
  </si>
  <si>
    <t>S</t>
  </si>
  <si>
    <t>W</t>
  </si>
  <si>
    <t>Washington</t>
  </si>
  <si>
    <t>Value of US Potato Crop Production in 2007, 2013 and 2017 in Millions of Dollars.</t>
  </si>
  <si>
    <t>FISCAL YEAR</t>
  </si>
  <si>
    <t>GROUP</t>
  </si>
  <si>
    <t>STATE</t>
  </si>
  <si>
    <t>REGION</t>
  </si>
  <si>
    <t>UNITS</t>
  </si>
  <si>
    <t>ORDERS</t>
  </si>
  <si>
    <t>DOMESTIC</t>
  </si>
  <si>
    <t>Arkansas</t>
  </si>
  <si>
    <t>District of Columbia</t>
  </si>
  <si>
    <t>Georgia</t>
  </si>
  <si>
    <t>Hawaii</t>
  </si>
  <si>
    <t>Indiana</t>
  </si>
  <si>
    <t>Iowa</t>
  </si>
  <si>
    <t>Kentucky</t>
  </si>
  <si>
    <t>South Carolina</t>
  </si>
  <si>
    <t>Tennessee</t>
  </si>
  <si>
    <t>Utah</t>
  </si>
  <si>
    <t>Vermont</t>
  </si>
  <si>
    <t>Oklahoma</t>
  </si>
  <si>
    <t>South Dakota</t>
  </si>
  <si>
    <t>Alaska</t>
  </si>
  <si>
    <t>Louisiana</t>
  </si>
  <si>
    <t>West Virginia</t>
  </si>
  <si>
    <t>Wyoming</t>
  </si>
  <si>
    <t>New Hampshire</t>
  </si>
  <si>
    <t>Subtotal</t>
  </si>
  <si>
    <t>YEAR %</t>
  </si>
  <si>
    <t>DOMESTIC ORDERS BY STATE - 2014 TO 2018</t>
  </si>
  <si>
    <t>14 &gt; 1%</t>
  </si>
  <si>
    <t>USDA ORDERS BY FISCAL YEAR</t>
  </si>
  <si>
    <t>USDA ARS</t>
  </si>
  <si>
    <t>2019*</t>
  </si>
  <si>
    <t xml:space="preserve">   * still in progress</t>
  </si>
  <si>
    <t>FOREIGN ORDERS BY FISCAL YEAR</t>
  </si>
  <si>
    <t>FOREIGN</t>
  </si>
  <si>
    <t>5-year State Summary (FY14 - 18)</t>
  </si>
  <si>
    <t>46 states</t>
  </si>
  <si>
    <t>Average=</t>
  </si>
  <si>
    <t>AVG</t>
  </si>
  <si>
    <t>Top 5</t>
  </si>
  <si>
    <t>Second 5</t>
  </si>
  <si>
    <t>Third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</si>
</sst>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/>
    <xf numFmtId="0" fontId="2" fillId="0" borderId="1" xfId="0" applyFont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1" applyNumberFormat="1" applyFont="1"/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2" fillId="34" borderId="2" xfId="0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0" fontId="2" fillId="34" borderId="17" xfId="0" applyFont="1" applyFill="1" applyBorder="1" applyAlignment="1">
      <alignment horizontal="right"/>
    </xf>
    <xf numFmtId="0" fontId="0" fillId="0" borderId="0" xfId="0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0" xfId="0" applyBorder="1"/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Fill="1" applyBorder="1"/>
    <xf numFmtId="164" fontId="0" fillId="2" borderId="12" xfId="1" applyNumberFormat="1" applyFont="1" applyFill="1" applyBorder="1"/>
    <xf numFmtId="164" fontId="0" fillId="35" borderId="12" xfId="1" applyNumberFormat="1" applyFont="1" applyFill="1" applyBorder="1"/>
    <xf numFmtId="164" fontId="0" fillId="35" borderId="0" xfId="1" applyNumberFormat="1" applyFont="1" applyFill="1"/>
    <xf numFmtId="0" fontId="0" fillId="0" borderId="12" xfId="0" applyBorder="1"/>
    <xf numFmtId="0" fontId="0" fillId="0" borderId="12" xfId="0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0" fontId="20" fillId="0" borderId="0" xfId="0" applyFont="1"/>
    <xf numFmtId="164" fontId="0" fillId="0" borderId="12" xfId="1" applyNumberFormat="1" applyFont="1" applyBorder="1"/>
    <xf numFmtId="164" fontId="20" fillId="35" borderId="0" xfId="1" applyNumberFormat="1" applyFont="1" applyFill="1"/>
    <xf numFmtId="0" fontId="0" fillId="0" borderId="12" xfId="0" applyBorder="1"/>
    <xf numFmtId="0" fontId="0" fillId="0" borderId="12" xfId="0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12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36" borderId="0" xfId="1" applyNumberFormat="1" applyFont="1" applyFill="1"/>
    <xf numFmtId="164" fontId="0" fillId="36" borderId="12" xfId="1" applyNumberFormat="1" applyFont="1" applyFill="1" applyBorder="1"/>
    <xf numFmtId="0" fontId="0" fillId="37" borderId="25" xfId="0" applyFill="1" applyBorder="1"/>
    <xf numFmtId="0" fontId="0" fillId="0" borderId="26" xfId="0" applyBorder="1"/>
    <xf numFmtId="0" fontId="0" fillId="38" borderId="27" xfId="0" applyFill="1" applyBorder="1"/>
    <xf numFmtId="0" fontId="0" fillId="0" borderId="28" xfId="0" applyBorder="1"/>
    <xf numFmtId="0" fontId="0" fillId="36" borderId="29" xfId="0" applyFill="1" applyBorder="1"/>
    <xf numFmtId="0" fontId="0" fillId="0" borderId="30" xfId="0" applyBorder="1"/>
    <xf numFmtId="0" fontId="0" fillId="2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4" borderId="15" xfId="0" applyFont="1" applyFill="1" applyBorder="1" applyAlignment="1">
      <alignment horizontal="center"/>
    </xf>
    <xf numFmtId="0" fontId="2" fillId="34" borderId="2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4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361950</xdr:colOff>
      <xdr:row>21</xdr:row>
      <xdr:rowOff>71437</xdr:rowOff>
    </xdr:from>
    <xdr:ext cx="65" cy="172227"/>
    <xdr:sp macro="" textlink="">
      <xdr:nvSpPr>
        <xdr:cNvPr id="2" name="TextBox 1"/>
        <xdr:cNvSpPr txBox="1"/>
      </xdr:nvSpPr>
      <xdr:spPr>
        <a:xfrm>
          <a:off x="8582025" y="3509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M22" sqref="M22"/>
    </sheetView>
  </sheetViews>
  <sheetFormatPr defaultRowHeight="15" x14ac:dyDescent="0.25"/>
  <cols>
    <col min="1" max="1" width="13.5703125" customWidth="1"/>
    <col min="7" max="7" width="9.5703125" bestFit="1" customWidth="1"/>
  </cols>
  <sheetData>
    <row r="1" spans="1:16" ht="15.75" thickBot="1" x14ac:dyDescent="0.3">
      <c r="A1" s="73" t="s">
        <v>40</v>
      </c>
      <c r="B1" s="73"/>
      <c r="C1" s="73"/>
      <c r="D1" s="73"/>
      <c r="E1" s="73"/>
      <c r="F1" s="73"/>
      <c r="G1" s="73"/>
      <c r="H1" s="73"/>
    </row>
    <row r="2" spans="1:16" ht="15.75" thickBot="1" x14ac:dyDescent="0.3">
      <c r="A2" s="71" t="s">
        <v>0</v>
      </c>
      <c r="B2" s="71" t="s">
        <v>32</v>
      </c>
      <c r="C2" s="71"/>
      <c r="D2" s="71"/>
      <c r="E2" s="71"/>
      <c r="F2" s="71"/>
      <c r="G2" s="71"/>
      <c r="H2" s="1"/>
    </row>
    <row r="3" spans="1:16" ht="15.75" thickBot="1" x14ac:dyDescent="0.3">
      <c r="A3" s="72"/>
      <c r="B3" s="73">
        <v>2007</v>
      </c>
      <c r="C3" s="73"/>
      <c r="D3" s="73">
        <v>2013</v>
      </c>
      <c r="E3" s="73"/>
      <c r="F3" s="73">
        <v>2017</v>
      </c>
      <c r="G3" s="73"/>
      <c r="I3" s="2" t="s">
        <v>79</v>
      </c>
    </row>
    <row r="4" spans="1:16" x14ac:dyDescent="0.25">
      <c r="A4" s="15"/>
      <c r="B4" s="15"/>
      <c r="C4" s="15"/>
      <c r="D4" s="15"/>
      <c r="E4" s="10"/>
    </row>
    <row r="5" spans="1:16" x14ac:dyDescent="0.25">
      <c r="A5" t="s">
        <v>19</v>
      </c>
      <c r="B5" s="3">
        <v>3</v>
      </c>
      <c r="C5" s="7">
        <f t="shared" ref="C5:C35" si="0">B5/3361</f>
        <v>8.9259149062778935E-4</v>
      </c>
      <c r="D5" s="3">
        <v>3</v>
      </c>
      <c r="E5" s="8">
        <f t="shared" ref="E5:E35" si="1">D5/4283</f>
        <v>7.0044361428904978E-4</v>
      </c>
      <c r="F5" s="3"/>
      <c r="I5" s="17">
        <f t="shared" ref="I5:I6" si="2">SUM(C5+E5+G5)/3</f>
        <v>5.3101170163894634E-4</v>
      </c>
    </row>
    <row r="6" spans="1:16" x14ac:dyDescent="0.25">
      <c r="A6" t="s">
        <v>7</v>
      </c>
      <c r="B6" s="3">
        <v>11</v>
      </c>
      <c r="C6" s="7">
        <f t="shared" si="0"/>
        <v>3.2728354656352274E-3</v>
      </c>
      <c r="D6" s="3">
        <v>15</v>
      </c>
      <c r="E6" s="8">
        <f t="shared" si="1"/>
        <v>3.5022180714452487E-3</v>
      </c>
      <c r="F6" s="3"/>
      <c r="I6" s="17">
        <f t="shared" si="2"/>
        <v>2.2583511790268255E-3</v>
      </c>
    </row>
    <row r="7" spans="1:16" x14ac:dyDescent="0.25">
      <c r="A7" t="s">
        <v>1</v>
      </c>
      <c r="B7" s="3">
        <v>164</v>
      </c>
      <c r="C7" s="4">
        <f t="shared" si="0"/>
        <v>4.8795001487652485E-2</v>
      </c>
      <c r="D7" s="3">
        <v>249</v>
      </c>
      <c r="E7" s="5">
        <f t="shared" si="1"/>
        <v>5.8136819985991128E-2</v>
      </c>
      <c r="F7" s="3">
        <v>342</v>
      </c>
      <c r="G7" s="5">
        <f>F7/4544</f>
        <v>7.526408450704225E-2</v>
      </c>
      <c r="I7" s="43">
        <f>SUM(C7+E7+G7)/3</f>
        <v>6.0731968660228619E-2</v>
      </c>
    </row>
    <row r="8" spans="1:16" x14ac:dyDescent="0.25">
      <c r="A8" t="s">
        <v>6</v>
      </c>
      <c r="B8" s="3">
        <v>214</v>
      </c>
      <c r="C8" s="4">
        <f t="shared" si="0"/>
        <v>6.3671526331448972E-2</v>
      </c>
      <c r="D8" s="3">
        <v>213</v>
      </c>
      <c r="E8" s="5">
        <f t="shared" si="1"/>
        <v>4.973149661452253E-2</v>
      </c>
      <c r="F8" s="3">
        <v>217</v>
      </c>
      <c r="G8" s="5">
        <f t="shared" ref="G8:G35" si="3">F8/4544</f>
        <v>4.7755281690140844E-2</v>
      </c>
      <c r="I8" s="62">
        <f t="shared" ref="I8:I35" si="4">SUM(C8+E8+G8)/3</f>
        <v>5.371943487870412E-2</v>
      </c>
    </row>
    <row r="9" spans="1:16" x14ac:dyDescent="0.25">
      <c r="A9" s="10" t="s">
        <v>30</v>
      </c>
      <c r="B9" s="11">
        <v>4</v>
      </c>
      <c r="C9" s="7">
        <f t="shared" si="0"/>
        <v>1.1901219875037191E-3</v>
      </c>
      <c r="D9" s="11">
        <v>8</v>
      </c>
      <c r="E9" s="8">
        <f t="shared" si="1"/>
        <v>1.8678496381041327E-3</v>
      </c>
      <c r="F9" s="3"/>
      <c r="G9" s="17"/>
      <c r="I9" s="17">
        <f t="shared" si="4"/>
        <v>1.0193238752026171E-3</v>
      </c>
    </row>
    <row r="10" spans="1:16" x14ac:dyDescent="0.25">
      <c r="A10" t="s">
        <v>20</v>
      </c>
      <c r="B10" s="3">
        <v>163</v>
      </c>
      <c r="C10" s="4">
        <f t="shared" si="0"/>
        <v>4.8497470990776552E-2</v>
      </c>
      <c r="D10" s="3">
        <v>120</v>
      </c>
      <c r="E10" s="5">
        <f t="shared" si="1"/>
        <v>2.8017744571561989E-2</v>
      </c>
      <c r="F10" s="3">
        <v>124</v>
      </c>
      <c r="G10" s="5">
        <f t="shared" si="3"/>
        <v>2.7288732394366196E-2</v>
      </c>
      <c r="I10" s="17">
        <f t="shared" si="4"/>
        <v>3.4601315985568239E-2</v>
      </c>
    </row>
    <row r="11" spans="1:16" x14ac:dyDescent="0.25">
      <c r="A11" t="s">
        <v>4</v>
      </c>
      <c r="B11" s="3">
        <v>798</v>
      </c>
      <c r="C11" s="4">
        <f t="shared" si="0"/>
        <v>0.23742933650699197</v>
      </c>
      <c r="D11" s="3">
        <v>1000</v>
      </c>
      <c r="E11" s="5">
        <f t="shared" si="1"/>
        <v>0.23348120476301656</v>
      </c>
      <c r="F11" s="3">
        <v>1188</v>
      </c>
      <c r="G11" s="5">
        <f t="shared" si="3"/>
        <v>0.261443661971831</v>
      </c>
      <c r="H11" s="9"/>
      <c r="I11" s="51">
        <f t="shared" si="4"/>
        <v>0.24411806774727984</v>
      </c>
    </row>
    <row r="12" spans="1:16" x14ac:dyDescent="0.25">
      <c r="A12" t="s">
        <v>16</v>
      </c>
      <c r="B12" s="3">
        <v>14</v>
      </c>
      <c r="C12" s="7">
        <f t="shared" si="0"/>
        <v>4.1654269562630165E-3</v>
      </c>
      <c r="D12" s="3">
        <v>27</v>
      </c>
      <c r="E12" s="8">
        <f t="shared" si="1"/>
        <v>6.3039925286014478E-3</v>
      </c>
      <c r="F12" s="3">
        <v>31</v>
      </c>
      <c r="G12" s="8">
        <f t="shared" si="3"/>
        <v>6.8221830985915489E-3</v>
      </c>
      <c r="I12" s="17">
        <f t="shared" si="4"/>
        <v>5.7638675278186722E-3</v>
      </c>
    </row>
    <row r="13" spans="1:16" x14ac:dyDescent="0.25">
      <c r="A13" t="s">
        <v>11</v>
      </c>
      <c r="B13" s="3">
        <v>12</v>
      </c>
      <c r="C13" s="7">
        <f t="shared" si="0"/>
        <v>3.5703659625111574E-3</v>
      </c>
      <c r="D13" s="3">
        <v>17</v>
      </c>
      <c r="E13" s="8">
        <f t="shared" si="1"/>
        <v>3.969180480971282E-3</v>
      </c>
      <c r="F13" s="3">
        <v>15</v>
      </c>
      <c r="G13" s="17">
        <f t="shared" si="3"/>
        <v>3.301056338028169E-3</v>
      </c>
      <c r="I13" s="17">
        <f t="shared" si="4"/>
        <v>3.6135342605035357E-3</v>
      </c>
    </row>
    <row r="14" spans="1:16" x14ac:dyDescent="0.25">
      <c r="A14" t="s">
        <v>21</v>
      </c>
      <c r="B14" s="3">
        <v>133</v>
      </c>
      <c r="C14" s="4">
        <f t="shared" si="0"/>
        <v>3.9571556084498659E-2</v>
      </c>
      <c r="D14" s="3">
        <v>168</v>
      </c>
      <c r="E14" s="5">
        <f t="shared" si="1"/>
        <v>3.9224842400186782E-2</v>
      </c>
      <c r="F14" s="3">
        <v>162</v>
      </c>
      <c r="G14" s="5">
        <f t="shared" si="3"/>
        <v>3.5651408450704226E-2</v>
      </c>
      <c r="I14" s="62">
        <f t="shared" si="4"/>
        <v>3.814926897846322E-2</v>
      </c>
    </row>
    <row r="15" spans="1:16" x14ac:dyDescent="0.25">
      <c r="A15" t="s">
        <v>29</v>
      </c>
      <c r="B15" s="3">
        <v>10</v>
      </c>
      <c r="C15" s="7">
        <f t="shared" si="0"/>
        <v>2.9753049687592978E-3</v>
      </c>
      <c r="D15" s="3">
        <v>8</v>
      </c>
      <c r="E15" s="8">
        <f t="shared" si="1"/>
        <v>1.8678496381041327E-3</v>
      </c>
      <c r="F15" s="3"/>
      <c r="G15" s="17"/>
      <c r="I15" s="17">
        <f t="shared" si="4"/>
        <v>1.6143848689544769E-3</v>
      </c>
      <c r="P15" s="49"/>
    </row>
    <row r="16" spans="1:16" x14ac:dyDescent="0.25">
      <c r="A16" t="s">
        <v>28</v>
      </c>
      <c r="B16" s="3">
        <v>6</v>
      </c>
      <c r="C16" s="7">
        <f t="shared" si="0"/>
        <v>1.7851829812555787E-3</v>
      </c>
      <c r="D16" s="3">
        <v>10</v>
      </c>
      <c r="E16" s="8">
        <f t="shared" si="1"/>
        <v>2.3348120476301658E-3</v>
      </c>
      <c r="F16" s="3"/>
      <c r="G16" s="17"/>
      <c r="I16" s="17">
        <f t="shared" si="4"/>
        <v>1.3733316762952481E-3</v>
      </c>
    </row>
    <row r="17" spans="1:9" x14ac:dyDescent="0.25">
      <c r="A17" t="s">
        <v>17</v>
      </c>
      <c r="B17" s="3">
        <v>125</v>
      </c>
      <c r="C17" s="4">
        <f t="shared" si="0"/>
        <v>3.7191312109491226E-2</v>
      </c>
      <c r="D17" s="3">
        <v>208</v>
      </c>
      <c r="E17" s="5">
        <f t="shared" si="1"/>
        <v>4.8564090590707445E-2</v>
      </c>
      <c r="F17" s="3">
        <v>175</v>
      </c>
      <c r="G17" s="5">
        <f t="shared" si="3"/>
        <v>3.8512323943661969E-2</v>
      </c>
      <c r="I17" s="62">
        <f t="shared" si="4"/>
        <v>4.1422575547953547E-2</v>
      </c>
    </row>
    <row r="18" spans="1:9" x14ac:dyDescent="0.25">
      <c r="A18" t="s">
        <v>13</v>
      </c>
      <c r="B18" s="3">
        <v>130</v>
      </c>
      <c r="C18" s="4">
        <f t="shared" si="0"/>
        <v>3.8678964593870872E-2</v>
      </c>
      <c r="D18" s="3">
        <v>194</v>
      </c>
      <c r="E18" s="5">
        <f t="shared" si="1"/>
        <v>4.5295353724025218E-2</v>
      </c>
      <c r="F18" s="3">
        <v>176</v>
      </c>
      <c r="G18" s="5">
        <f t="shared" si="3"/>
        <v>3.873239436619718E-2</v>
      </c>
      <c r="I18" s="62">
        <f t="shared" si="4"/>
        <v>4.0902237561364428E-2</v>
      </c>
    </row>
    <row r="19" spans="1:9" x14ac:dyDescent="0.25">
      <c r="A19" t="s">
        <v>14</v>
      </c>
      <c r="B19" s="3">
        <v>13</v>
      </c>
      <c r="C19" s="7">
        <f t="shared" si="0"/>
        <v>3.867896459387087E-3</v>
      </c>
      <c r="D19" s="3">
        <v>37</v>
      </c>
      <c r="E19" s="8">
        <f t="shared" si="1"/>
        <v>8.6388045762316127E-3</v>
      </c>
      <c r="F19" s="3">
        <v>28</v>
      </c>
      <c r="G19" s="17">
        <f t="shared" si="3"/>
        <v>6.1619718309859151E-3</v>
      </c>
      <c r="I19" s="17">
        <f t="shared" si="4"/>
        <v>6.2228909555348717E-3</v>
      </c>
    </row>
    <row r="20" spans="1:9" x14ac:dyDescent="0.25">
      <c r="A20" t="s">
        <v>5</v>
      </c>
      <c r="B20" s="3">
        <v>36</v>
      </c>
      <c r="C20" s="4">
        <f t="shared" si="0"/>
        <v>1.0711097887533471E-2</v>
      </c>
      <c r="D20" s="3">
        <v>43</v>
      </c>
      <c r="E20" s="8">
        <f t="shared" si="1"/>
        <v>1.0039691804809714E-2</v>
      </c>
      <c r="F20" s="3">
        <v>47</v>
      </c>
      <c r="G20" s="8">
        <f t="shared" si="3"/>
        <v>1.034330985915493E-2</v>
      </c>
      <c r="I20" s="17">
        <f t="shared" si="4"/>
        <v>1.0364699850499372E-2</v>
      </c>
    </row>
    <row r="21" spans="1:9" x14ac:dyDescent="0.25">
      <c r="A21" t="s">
        <v>10</v>
      </c>
      <c r="B21" s="3">
        <v>65</v>
      </c>
      <c r="C21" s="4">
        <f t="shared" si="0"/>
        <v>1.9339482296935436E-2</v>
      </c>
      <c r="D21" s="3">
        <v>109</v>
      </c>
      <c r="E21" s="5">
        <f t="shared" si="1"/>
        <v>2.5449451319168807E-2</v>
      </c>
      <c r="F21" s="3">
        <v>98</v>
      </c>
      <c r="G21" s="5">
        <f t="shared" si="3"/>
        <v>2.1566901408450703E-2</v>
      </c>
      <c r="I21" s="17">
        <f t="shared" si="4"/>
        <v>2.2118611674851647E-2</v>
      </c>
    </row>
    <row r="22" spans="1:9" x14ac:dyDescent="0.25">
      <c r="A22" t="s">
        <v>3</v>
      </c>
      <c r="B22" s="3">
        <v>17</v>
      </c>
      <c r="C22" s="7">
        <f t="shared" si="0"/>
        <v>5.0580184468908065E-3</v>
      </c>
      <c r="D22" s="3">
        <v>17</v>
      </c>
      <c r="E22" s="8">
        <f t="shared" si="1"/>
        <v>3.969180480971282E-3</v>
      </c>
      <c r="F22" s="3"/>
      <c r="G22" s="17"/>
      <c r="I22" s="17">
        <f t="shared" si="4"/>
        <v>3.009066309287363E-3</v>
      </c>
    </row>
    <row r="23" spans="1:9" x14ac:dyDescent="0.25">
      <c r="A23" t="s">
        <v>27</v>
      </c>
      <c r="B23" s="3">
        <v>5</v>
      </c>
      <c r="C23" s="7">
        <f t="shared" si="0"/>
        <v>1.4876524843796489E-3</v>
      </c>
      <c r="D23" s="3">
        <v>6</v>
      </c>
      <c r="E23" s="8">
        <f t="shared" si="1"/>
        <v>1.4008872285780996E-3</v>
      </c>
      <c r="F23" s="3"/>
      <c r="G23" s="17"/>
      <c r="I23" s="17">
        <f t="shared" si="4"/>
        <v>9.6284657098591605E-4</v>
      </c>
    </row>
    <row r="24" spans="1:9" x14ac:dyDescent="0.25">
      <c r="A24" t="s">
        <v>8</v>
      </c>
      <c r="B24" s="3">
        <v>14</v>
      </c>
      <c r="C24" s="7">
        <f t="shared" si="0"/>
        <v>4.1654269562630165E-3</v>
      </c>
      <c r="D24" s="3">
        <v>14</v>
      </c>
      <c r="E24" s="8">
        <f t="shared" si="1"/>
        <v>3.268736866682232E-3</v>
      </c>
      <c r="F24" s="3"/>
      <c r="G24" s="17"/>
      <c r="I24" s="17">
        <f t="shared" si="4"/>
        <v>2.4780546076484163E-3</v>
      </c>
    </row>
    <row r="25" spans="1:9" x14ac:dyDescent="0.25">
      <c r="A25" t="s">
        <v>22</v>
      </c>
      <c r="B25" s="3">
        <v>61</v>
      </c>
      <c r="C25" s="4">
        <f t="shared" si="0"/>
        <v>1.8149360309431716E-2</v>
      </c>
      <c r="D25" s="3">
        <v>73</v>
      </c>
      <c r="E25" s="5">
        <f t="shared" si="1"/>
        <v>1.7044127947700209E-2</v>
      </c>
      <c r="F25" s="3">
        <v>54</v>
      </c>
      <c r="G25" s="5">
        <f t="shared" si="3"/>
        <v>1.1883802816901408E-2</v>
      </c>
      <c r="I25" s="17">
        <f t="shared" si="4"/>
        <v>1.5692430358011111E-2</v>
      </c>
    </row>
    <row r="26" spans="1:9" x14ac:dyDescent="0.25">
      <c r="A26" t="s">
        <v>24</v>
      </c>
      <c r="B26" s="3">
        <v>22</v>
      </c>
      <c r="C26" s="7">
        <f t="shared" si="0"/>
        <v>6.5456709312704548E-3</v>
      </c>
      <c r="D26" s="3">
        <v>44</v>
      </c>
      <c r="E26" s="8">
        <f t="shared" si="1"/>
        <v>1.027317300957273E-2</v>
      </c>
      <c r="F26" s="3">
        <v>40</v>
      </c>
      <c r="G26" s="17">
        <f t="shared" si="3"/>
        <v>8.8028169014084511E-3</v>
      </c>
      <c r="I26" s="17">
        <f t="shared" si="4"/>
        <v>8.5405536140838786E-3</v>
      </c>
    </row>
    <row r="27" spans="1:9" x14ac:dyDescent="0.25">
      <c r="A27" t="s">
        <v>9</v>
      </c>
      <c r="B27" s="3">
        <v>164</v>
      </c>
      <c r="C27" s="4">
        <f t="shared" si="0"/>
        <v>4.8795001487652485E-2</v>
      </c>
      <c r="D27" s="3">
        <v>242</v>
      </c>
      <c r="E27" s="5">
        <f t="shared" si="1"/>
        <v>5.6502451552650011E-2</v>
      </c>
      <c r="F27" s="3">
        <v>279</v>
      </c>
      <c r="G27" s="5">
        <f t="shared" si="3"/>
        <v>6.1399647887323945E-2</v>
      </c>
      <c r="I27" s="43">
        <f t="shared" si="4"/>
        <v>5.5565700309208814E-2</v>
      </c>
    </row>
    <row r="28" spans="1:9" x14ac:dyDescent="0.25">
      <c r="A28" t="s">
        <v>18</v>
      </c>
      <c r="B28" s="3">
        <v>10</v>
      </c>
      <c r="C28" s="7">
        <f t="shared" si="0"/>
        <v>2.9753049687592978E-3</v>
      </c>
      <c r="D28" s="3">
        <v>7</v>
      </c>
      <c r="E28" s="8">
        <f t="shared" si="1"/>
        <v>1.634368433341116E-3</v>
      </c>
      <c r="F28" s="3"/>
      <c r="G28" s="17"/>
      <c r="I28" s="17">
        <f t="shared" si="4"/>
        <v>1.5365578007001379E-3</v>
      </c>
    </row>
    <row r="29" spans="1:9" x14ac:dyDescent="0.25">
      <c r="A29" t="s">
        <v>2</v>
      </c>
      <c r="B29" s="3">
        <v>685</v>
      </c>
      <c r="C29" s="4">
        <f t="shared" si="0"/>
        <v>0.20380839036001189</v>
      </c>
      <c r="D29" s="3">
        <v>787</v>
      </c>
      <c r="E29" s="5">
        <f t="shared" si="1"/>
        <v>0.18374970814849403</v>
      </c>
      <c r="F29" s="3">
        <v>888</v>
      </c>
      <c r="G29" s="5">
        <f t="shared" si="3"/>
        <v>0.1954225352112676</v>
      </c>
      <c r="I29" s="43">
        <f t="shared" si="4"/>
        <v>0.19432687790659117</v>
      </c>
    </row>
    <row r="30" spans="1:9" x14ac:dyDescent="0.25">
      <c r="A30" t="s">
        <v>23</v>
      </c>
      <c r="B30" s="3">
        <v>22</v>
      </c>
      <c r="C30" s="7">
        <f t="shared" si="0"/>
        <v>6.5456709312704548E-3</v>
      </c>
      <c r="D30" s="3">
        <v>31</v>
      </c>
      <c r="E30" s="8">
        <f t="shared" si="1"/>
        <v>7.2379173476535136E-3</v>
      </c>
      <c r="F30" s="3"/>
      <c r="G30" s="17"/>
      <c r="I30" s="17">
        <f t="shared" si="4"/>
        <v>4.5945294263079898E-3</v>
      </c>
    </row>
    <row r="31" spans="1:9" x14ac:dyDescent="0.25">
      <c r="A31" t="s">
        <v>26</v>
      </c>
      <c r="B31" s="3">
        <v>2</v>
      </c>
      <c r="C31" s="7">
        <f t="shared" si="0"/>
        <v>5.9506099375185957E-4</v>
      </c>
      <c r="D31" s="3">
        <v>2</v>
      </c>
      <c r="E31" s="8">
        <f t="shared" si="1"/>
        <v>4.6696240952603317E-4</v>
      </c>
      <c r="F31" s="3"/>
      <c r="G31" s="17"/>
      <c r="I31" s="17">
        <f t="shared" si="4"/>
        <v>3.5400780109263091E-4</v>
      </c>
    </row>
    <row r="32" spans="1:9" x14ac:dyDescent="0.25">
      <c r="A32" t="s">
        <v>12</v>
      </c>
      <c r="B32" s="3">
        <v>69</v>
      </c>
      <c r="C32" s="4">
        <f t="shared" si="0"/>
        <v>2.0529604284439156E-2</v>
      </c>
      <c r="D32" s="3">
        <v>131</v>
      </c>
      <c r="E32" s="5">
        <f t="shared" si="1"/>
        <v>3.0586037823955171E-2</v>
      </c>
      <c r="F32" s="3">
        <v>131</v>
      </c>
      <c r="G32" s="5">
        <f t="shared" si="3"/>
        <v>2.8829225352112676E-2</v>
      </c>
      <c r="I32" s="17">
        <f t="shared" si="4"/>
        <v>2.6648289153502331E-2</v>
      </c>
    </row>
    <row r="33" spans="1:9" x14ac:dyDescent="0.25">
      <c r="A33" t="s">
        <v>25</v>
      </c>
      <c r="B33" s="3">
        <v>13</v>
      </c>
      <c r="C33" s="7">
        <f t="shared" si="0"/>
        <v>3.867896459387087E-3</v>
      </c>
      <c r="D33" s="3">
        <v>19</v>
      </c>
      <c r="E33" s="8">
        <f t="shared" si="1"/>
        <v>4.4361428904973153E-3</v>
      </c>
      <c r="F33" s="3">
        <v>19</v>
      </c>
      <c r="G33" s="17">
        <f t="shared" si="3"/>
        <v>4.1813380281690137E-3</v>
      </c>
      <c r="I33" s="17">
        <f t="shared" si="4"/>
        <v>4.1617924593511388E-3</v>
      </c>
    </row>
    <row r="34" spans="1:9" x14ac:dyDescent="0.25">
      <c r="A34" t="s">
        <v>39</v>
      </c>
      <c r="B34" s="3">
        <v>157</v>
      </c>
      <c r="C34" s="4">
        <f t="shared" si="0"/>
        <v>4.6712288009520979E-2</v>
      </c>
      <c r="D34" s="3">
        <v>170</v>
      </c>
      <c r="E34" s="5">
        <f t="shared" si="1"/>
        <v>3.9691804809712815E-2</v>
      </c>
      <c r="F34" s="3">
        <v>177</v>
      </c>
      <c r="G34" s="5">
        <f t="shared" si="3"/>
        <v>3.8952464788732391E-2</v>
      </c>
      <c r="I34" s="62">
        <f t="shared" si="4"/>
        <v>4.1785519202655393E-2</v>
      </c>
    </row>
    <row r="35" spans="1:9" ht="15.75" thickBot="1" x14ac:dyDescent="0.3">
      <c r="A35" t="s">
        <v>15</v>
      </c>
      <c r="B35" s="3">
        <v>219</v>
      </c>
      <c r="C35" s="4">
        <f t="shared" si="0"/>
        <v>6.5159178815828625E-2</v>
      </c>
      <c r="D35" s="3">
        <v>311</v>
      </c>
      <c r="E35" s="5">
        <f t="shared" si="1"/>
        <v>7.2612654681298155E-2</v>
      </c>
      <c r="F35" s="3">
        <v>353</v>
      </c>
      <c r="G35" s="5">
        <f t="shared" si="3"/>
        <v>7.7684859154929578E-2</v>
      </c>
      <c r="I35" s="43">
        <f t="shared" si="4"/>
        <v>7.1818897550685448E-2</v>
      </c>
    </row>
    <row r="36" spans="1:9" ht="15.75" thickBot="1" x14ac:dyDescent="0.3">
      <c r="A36" s="12" t="s">
        <v>31</v>
      </c>
      <c r="B36" s="13">
        <f>SUM(B5:B35)</f>
        <v>3361</v>
      </c>
      <c r="C36" s="13"/>
      <c r="D36" s="13">
        <f>SUM(D5:D35)</f>
        <v>4283</v>
      </c>
      <c r="E36" s="14"/>
      <c r="F36" s="16">
        <f>SUM(F7:F35)</f>
        <v>4544</v>
      </c>
      <c r="G36" s="14"/>
    </row>
    <row r="37" spans="1:9" x14ac:dyDescent="0.25">
      <c r="C37" s="2" t="s">
        <v>34</v>
      </c>
      <c r="E37" s="2" t="s">
        <v>69</v>
      </c>
      <c r="G37" s="2" t="s">
        <v>69</v>
      </c>
    </row>
    <row r="39" spans="1:9" x14ac:dyDescent="0.25">
      <c r="C39" s="70" t="s">
        <v>33</v>
      </c>
      <c r="D39" s="70"/>
    </row>
    <row r="42" spans="1:9" x14ac:dyDescent="0.25">
      <c r="A42" t="s">
        <v>35</v>
      </c>
    </row>
    <row r="43" spans="1:9" x14ac:dyDescent="0.25">
      <c r="A43" t="s">
        <v>36</v>
      </c>
    </row>
    <row r="44" spans="1:9" x14ac:dyDescent="0.25">
      <c r="A44" t="s">
        <v>37</v>
      </c>
    </row>
    <row r="45" spans="1:9" x14ac:dyDescent="0.25">
      <c r="A45" t="s">
        <v>38</v>
      </c>
    </row>
  </sheetData>
  <sortState ref="A3:E33">
    <sortCondition ref="A3"/>
  </sortState>
  <mergeCells count="7">
    <mergeCell ref="C39:D39"/>
    <mergeCell ref="A2:A3"/>
    <mergeCell ref="A1:H1"/>
    <mergeCell ref="B2:G2"/>
    <mergeCell ref="B3:C3"/>
    <mergeCell ref="D3:E3"/>
    <mergeCell ref="F3:G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83"/>
  <sheetViews>
    <sheetView tabSelected="1" topLeftCell="J55" workbookViewId="0">
      <selection activeCell="O51" sqref="O51"/>
    </sheetView>
  </sheetViews>
  <sheetFormatPr defaultRowHeight="15" x14ac:dyDescent="0.25"/>
  <cols>
    <col min="1" max="1" width="12" customWidth="1"/>
    <col min="2" max="2" width="12.5703125" customWidth="1"/>
    <col min="3" max="3" width="18.140625" customWidth="1"/>
    <col min="6" max="6" width="9.140625" style="24"/>
    <col min="7" max="7" width="12.5703125" customWidth="1"/>
    <col min="8" max="8" width="9" style="24" customWidth="1"/>
    <col min="16" max="16" width="11.28515625" customWidth="1"/>
    <col min="19" max="19" width="12" style="58" bestFit="1" customWidth="1"/>
    <col min="20" max="20" width="22.42578125" customWidth="1"/>
    <col min="24" max="24" width="18.5703125" customWidth="1"/>
  </cols>
  <sheetData>
    <row r="3" spans="1:12" x14ac:dyDescent="0.25">
      <c r="G3" s="3"/>
    </row>
    <row r="4" spans="1:12" ht="15.75" thickBot="1" x14ac:dyDescent="0.3"/>
    <row r="5" spans="1:12" ht="21.75" thickBot="1" x14ac:dyDescent="0.4">
      <c r="A5" s="77" t="s">
        <v>68</v>
      </c>
      <c r="B5" s="77"/>
      <c r="C5" s="77"/>
      <c r="D5" s="77"/>
      <c r="E5" s="77"/>
      <c r="F5" s="77"/>
      <c r="G5" s="77"/>
      <c r="H5" s="77"/>
      <c r="K5" s="28"/>
      <c r="L5" s="28"/>
    </row>
    <row r="6" spans="1:12" ht="15.75" thickBot="1" x14ac:dyDescent="0.3">
      <c r="A6" s="38" t="s">
        <v>41</v>
      </c>
      <c r="B6" s="39" t="s">
        <v>42</v>
      </c>
      <c r="C6" s="39" t="s">
        <v>43</v>
      </c>
      <c r="D6" s="39" t="s">
        <v>44</v>
      </c>
      <c r="E6" s="39" t="s">
        <v>45</v>
      </c>
      <c r="F6" s="39" t="s">
        <v>67</v>
      </c>
      <c r="G6" s="39" t="s">
        <v>46</v>
      </c>
      <c r="H6" s="6" t="s">
        <v>67</v>
      </c>
    </row>
    <row r="7" spans="1:12" x14ac:dyDescent="0.25">
      <c r="A7" s="29">
        <v>2014</v>
      </c>
      <c r="B7" s="30" t="s">
        <v>47</v>
      </c>
      <c r="C7" s="30" t="s">
        <v>19</v>
      </c>
      <c r="D7" s="30" t="s">
        <v>37</v>
      </c>
      <c r="E7" s="31">
        <v>1</v>
      </c>
      <c r="F7" s="36">
        <f>E7/3659</f>
        <v>2.7329871549603714E-4</v>
      </c>
      <c r="G7" s="31">
        <v>1</v>
      </c>
      <c r="H7" s="34">
        <f>G7/148</f>
        <v>6.7567567567567571E-3</v>
      </c>
    </row>
    <row r="8" spans="1:12" x14ac:dyDescent="0.25">
      <c r="A8" s="26">
        <v>2014</v>
      </c>
      <c r="B8" s="25" t="s">
        <v>47</v>
      </c>
      <c r="C8" s="25" t="s">
        <v>7</v>
      </c>
      <c r="D8" s="25" t="s">
        <v>38</v>
      </c>
      <c r="E8" s="27">
        <v>1</v>
      </c>
      <c r="F8" s="22">
        <f t="shared" ref="F8:F40" si="0">E8/3659</f>
        <v>2.7329871549603714E-4</v>
      </c>
      <c r="G8" s="27">
        <v>1</v>
      </c>
      <c r="H8" s="34">
        <f t="shared" ref="H8:H40" si="1">G8/148</f>
        <v>6.7567567567567571E-3</v>
      </c>
    </row>
    <row r="9" spans="1:12" x14ac:dyDescent="0.25">
      <c r="A9" s="26">
        <v>2014</v>
      </c>
      <c r="B9" s="25" t="s">
        <v>47</v>
      </c>
      <c r="C9" s="25" t="s">
        <v>48</v>
      </c>
      <c r="D9" s="25" t="s">
        <v>37</v>
      </c>
      <c r="E9" s="27">
        <v>2</v>
      </c>
      <c r="F9" s="22">
        <f t="shared" si="0"/>
        <v>5.4659743099207429E-4</v>
      </c>
      <c r="G9" s="27">
        <v>1</v>
      </c>
      <c r="H9" s="34">
        <f t="shared" si="1"/>
        <v>6.7567567567567571E-3</v>
      </c>
    </row>
    <row r="10" spans="1:12" x14ac:dyDescent="0.25">
      <c r="A10" s="26">
        <v>2014</v>
      </c>
      <c r="B10" s="25" t="s">
        <v>47</v>
      </c>
      <c r="C10" s="25" t="s">
        <v>1</v>
      </c>
      <c r="D10" s="25" t="s">
        <v>38</v>
      </c>
      <c r="E10" s="27">
        <v>96</v>
      </c>
      <c r="F10" s="32">
        <f t="shared" si="0"/>
        <v>2.6236676687619569E-2</v>
      </c>
      <c r="G10" s="27">
        <v>9</v>
      </c>
      <c r="H10" s="35">
        <f t="shared" si="1"/>
        <v>6.0810810810810814E-2</v>
      </c>
    </row>
    <row r="11" spans="1:12" x14ac:dyDescent="0.25">
      <c r="A11" s="26">
        <v>2014</v>
      </c>
      <c r="B11" s="25" t="s">
        <v>47</v>
      </c>
      <c r="C11" s="25" t="s">
        <v>49</v>
      </c>
      <c r="D11" s="25" t="s">
        <v>36</v>
      </c>
      <c r="E11" s="27">
        <v>15</v>
      </c>
      <c r="F11" s="22">
        <f t="shared" si="0"/>
        <v>4.0994807324405578E-3</v>
      </c>
      <c r="G11" s="27">
        <v>1</v>
      </c>
      <c r="H11" s="34">
        <f t="shared" si="1"/>
        <v>6.7567567567567571E-3</v>
      </c>
    </row>
    <row r="12" spans="1:12" x14ac:dyDescent="0.25">
      <c r="A12" s="26">
        <v>2014</v>
      </c>
      <c r="B12" s="25" t="s">
        <v>47</v>
      </c>
      <c r="C12" s="25" t="s">
        <v>20</v>
      </c>
      <c r="D12" s="25" t="s">
        <v>37</v>
      </c>
      <c r="E12" s="27">
        <v>22</v>
      </c>
      <c r="F12" s="22">
        <f t="shared" si="0"/>
        <v>6.0125717409128176E-3</v>
      </c>
      <c r="G12" s="27">
        <v>6</v>
      </c>
      <c r="H12" s="35">
        <f t="shared" si="1"/>
        <v>4.0540540540540543E-2</v>
      </c>
    </row>
    <row r="13" spans="1:12" x14ac:dyDescent="0.25">
      <c r="A13" s="26">
        <v>2014</v>
      </c>
      <c r="B13" s="25" t="s">
        <v>47</v>
      </c>
      <c r="C13" s="25" t="s">
        <v>50</v>
      </c>
      <c r="D13" s="25" t="s">
        <v>37</v>
      </c>
      <c r="E13" s="27">
        <v>5</v>
      </c>
      <c r="F13" s="22">
        <f t="shared" si="0"/>
        <v>1.3664935774801859E-3</v>
      </c>
      <c r="G13" s="27">
        <v>1</v>
      </c>
      <c r="H13" s="34">
        <f t="shared" si="1"/>
        <v>6.7567567567567571E-3</v>
      </c>
    </row>
    <row r="14" spans="1:12" x14ac:dyDescent="0.25">
      <c r="A14" s="26">
        <v>2014</v>
      </c>
      <c r="B14" s="25" t="s">
        <v>47</v>
      </c>
      <c r="C14" s="25" t="s">
        <v>51</v>
      </c>
      <c r="D14" s="25" t="s">
        <v>38</v>
      </c>
      <c r="E14" s="27">
        <v>188</v>
      </c>
      <c r="F14" s="32">
        <f t="shared" si="0"/>
        <v>5.1380158513254989E-2</v>
      </c>
      <c r="G14" s="27">
        <v>4</v>
      </c>
      <c r="H14" s="35">
        <f t="shared" si="1"/>
        <v>2.7027027027027029E-2</v>
      </c>
    </row>
    <row r="15" spans="1:12" x14ac:dyDescent="0.25">
      <c r="A15" s="26">
        <v>2014</v>
      </c>
      <c r="B15" s="25" t="s">
        <v>47</v>
      </c>
      <c r="C15" s="25" t="s">
        <v>4</v>
      </c>
      <c r="D15" s="25" t="s">
        <v>38</v>
      </c>
      <c r="E15" s="27">
        <v>94</v>
      </c>
      <c r="F15" s="32">
        <f t="shared" si="0"/>
        <v>2.5690079256627495E-2</v>
      </c>
      <c r="G15" s="27">
        <v>8</v>
      </c>
      <c r="H15" s="35">
        <f t="shared" si="1"/>
        <v>5.4054054054054057E-2</v>
      </c>
    </row>
    <row r="16" spans="1:12" x14ac:dyDescent="0.25">
      <c r="A16" s="26">
        <v>2014</v>
      </c>
      <c r="B16" s="25" t="s">
        <v>47</v>
      </c>
      <c r="C16" s="25" t="s">
        <v>16</v>
      </c>
      <c r="D16" s="25" t="s">
        <v>35</v>
      </c>
      <c r="E16" s="27">
        <v>3</v>
      </c>
      <c r="F16" s="22">
        <f t="shared" si="0"/>
        <v>8.1989614648811154E-4</v>
      </c>
      <c r="G16" s="27">
        <v>1</v>
      </c>
      <c r="H16" s="34">
        <f t="shared" si="1"/>
        <v>6.7567567567567571E-3</v>
      </c>
    </row>
    <row r="17" spans="1:24" x14ac:dyDescent="0.25">
      <c r="A17" s="26">
        <v>2014</v>
      </c>
      <c r="B17" s="25" t="s">
        <v>47</v>
      </c>
      <c r="C17" s="25" t="s">
        <v>52</v>
      </c>
      <c r="D17" s="25" t="s">
        <v>35</v>
      </c>
      <c r="E17" s="27">
        <v>20</v>
      </c>
      <c r="F17" s="22">
        <f t="shared" si="0"/>
        <v>5.4659743099207438E-3</v>
      </c>
      <c r="G17" s="27">
        <v>3</v>
      </c>
      <c r="H17" s="35">
        <f t="shared" si="1"/>
        <v>2.0270270270270271E-2</v>
      </c>
    </row>
    <row r="18" spans="1:24" x14ac:dyDescent="0.25">
      <c r="A18" s="26">
        <v>2014</v>
      </c>
      <c r="B18" s="25" t="s">
        <v>47</v>
      </c>
      <c r="C18" s="25" t="s">
        <v>53</v>
      </c>
      <c r="D18" s="25" t="s">
        <v>35</v>
      </c>
      <c r="E18" s="27">
        <v>860</v>
      </c>
      <c r="F18" s="32">
        <f t="shared" si="0"/>
        <v>0.23503689532659197</v>
      </c>
      <c r="G18" s="27">
        <v>13</v>
      </c>
      <c r="H18" s="35">
        <f t="shared" si="1"/>
        <v>8.7837837837837843E-2</v>
      </c>
    </row>
    <row r="19" spans="1:24" x14ac:dyDescent="0.25">
      <c r="A19" s="26">
        <v>2014</v>
      </c>
      <c r="B19" s="25" t="s">
        <v>47</v>
      </c>
      <c r="C19" s="25" t="s">
        <v>54</v>
      </c>
      <c r="D19" s="25" t="s">
        <v>37</v>
      </c>
      <c r="E19" s="27">
        <v>54</v>
      </c>
      <c r="F19" s="32">
        <f t="shared" si="0"/>
        <v>1.4758130636786007E-2</v>
      </c>
      <c r="G19" s="27">
        <v>3</v>
      </c>
      <c r="H19" s="35">
        <f t="shared" si="1"/>
        <v>2.0270270270270271E-2</v>
      </c>
    </row>
    <row r="20" spans="1:24" x14ac:dyDescent="0.25">
      <c r="A20" s="26">
        <v>2014</v>
      </c>
      <c r="B20" s="25" t="s">
        <v>47</v>
      </c>
      <c r="C20" s="25" t="s">
        <v>21</v>
      </c>
      <c r="D20" s="25" t="s">
        <v>36</v>
      </c>
      <c r="E20" s="27">
        <v>48</v>
      </c>
      <c r="F20" s="32">
        <f t="shared" si="0"/>
        <v>1.3118338343809785E-2</v>
      </c>
      <c r="G20" s="27">
        <v>1</v>
      </c>
      <c r="H20" s="34">
        <f t="shared" si="1"/>
        <v>6.7567567567567571E-3</v>
      </c>
    </row>
    <row r="21" spans="1:24" x14ac:dyDescent="0.25">
      <c r="A21" s="26">
        <v>2014</v>
      </c>
      <c r="B21" s="25" t="s">
        <v>47</v>
      </c>
      <c r="C21" s="25" t="s">
        <v>28</v>
      </c>
      <c r="D21" s="25" t="s">
        <v>36</v>
      </c>
      <c r="E21" s="27">
        <v>4</v>
      </c>
      <c r="F21" s="22">
        <f t="shared" si="0"/>
        <v>1.0931948619841486E-3</v>
      </c>
      <c r="G21" s="27">
        <v>1</v>
      </c>
      <c r="H21" s="34">
        <f t="shared" si="1"/>
        <v>6.7567567567567571E-3</v>
      </c>
    </row>
    <row r="22" spans="1:24" x14ac:dyDescent="0.25">
      <c r="A22" s="26">
        <v>2014</v>
      </c>
      <c r="B22" s="25" t="s">
        <v>47</v>
      </c>
      <c r="C22" s="25" t="s">
        <v>17</v>
      </c>
      <c r="D22" s="25" t="s">
        <v>35</v>
      </c>
      <c r="E22" s="27">
        <v>141</v>
      </c>
      <c r="F22" s="32">
        <f t="shared" si="0"/>
        <v>3.8535118884941238E-2</v>
      </c>
      <c r="G22" s="27">
        <v>8</v>
      </c>
      <c r="H22" s="35">
        <f t="shared" si="1"/>
        <v>5.4054054054054057E-2</v>
      </c>
    </row>
    <row r="23" spans="1:24" x14ac:dyDescent="0.25">
      <c r="A23" s="26">
        <v>2014</v>
      </c>
      <c r="B23" s="25" t="s">
        <v>47</v>
      </c>
      <c r="C23" s="25" t="s">
        <v>13</v>
      </c>
      <c r="D23" s="25" t="s">
        <v>35</v>
      </c>
      <c r="E23" s="27">
        <v>123</v>
      </c>
      <c r="F23" s="32">
        <f t="shared" si="0"/>
        <v>3.3615742006012569E-2</v>
      </c>
      <c r="G23" s="27">
        <v>7</v>
      </c>
      <c r="H23" s="35">
        <f t="shared" si="1"/>
        <v>4.72972972972973E-2</v>
      </c>
    </row>
    <row r="24" spans="1:24" x14ac:dyDescent="0.25">
      <c r="A24" s="26">
        <v>2014</v>
      </c>
      <c r="B24" s="25" t="s">
        <v>47</v>
      </c>
      <c r="C24" s="25" t="s">
        <v>14</v>
      </c>
      <c r="D24" s="25" t="s">
        <v>35</v>
      </c>
      <c r="E24" s="27">
        <v>47</v>
      </c>
      <c r="F24" s="32">
        <f t="shared" si="0"/>
        <v>1.2845039628313747E-2</v>
      </c>
      <c r="G24" s="27">
        <v>4</v>
      </c>
      <c r="H24" s="35">
        <f t="shared" si="1"/>
        <v>2.7027027027027029E-2</v>
      </c>
    </row>
    <row r="25" spans="1:24" x14ac:dyDescent="0.25">
      <c r="A25" s="26">
        <v>2014</v>
      </c>
      <c r="B25" s="25" t="s">
        <v>47</v>
      </c>
      <c r="C25" s="25" t="s">
        <v>5</v>
      </c>
      <c r="D25" s="25" t="s">
        <v>38</v>
      </c>
      <c r="E25" s="27">
        <v>20</v>
      </c>
      <c r="F25" s="22">
        <f t="shared" si="0"/>
        <v>5.4659743099207438E-3</v>
      </c>
      <c r="G25" s="27">
        <v>2</v>
      </c>
      <c r="H25" s="35">
        <f t="shared" si="1"/>
        <v>1.3513513513513514E-2</v>
      </c>
    </row>
    <row r="26" spans="1:24" x14ac:dyDescent="0.25">
      <c r="A26" s="26">
        <v>2014</v>
      </c>
      <c r="B26" s="25" t="s">
        <v>47</v>
      </c>
      <c r="C26" s="25" t="s">
        <v>3</v>
      </c>
      <c r="D26" s="25" t="s">
        <v>38</v>
      </c>
      <c r="E26" s="27">
        <v>1</v>
      </c>
      <c r="F26" s="22">
        <f t="shared" si="0"/>
        <v>2.7329871549603714E-4</v>
      </c>
      <c r="G26" s="27">
        <v>1</v>
      </c>
      <c r="H26" s="34">
        <f t="shared" si="1"/>
        <v>6.7567567567567571E-3</v>
      </c>
    </row>
    <row r="27" spans="1:24" x14ac:dyDescent="0.25">
      <c r="A27" s="26">
        <v>2014</v>
      </c>
      <c r="B27" s="25" t="s">
        <v>47</v>
      </c>
      <c r="C27" s="25" t="s">
        <v>27</v>
      </c>
      <c r="D27" s="25" t="s">
        <v>36</v>
      </c>
      <c r="E27" s="27">
        <v>1</v>
      </c>
      <c r="F27" s="22">
        <f t="shared" si="0"/>
        <v>2.7329871549603714E-4</v>
      </c>
      <c r="G27" s="27">
        <v>1</v>
      </c>
      <c r="H27" s="34">
        <f t="shared" si="1"/>
        <v>6.7567567567567571E-3</v>
      </c>
    </row>
    <row r="28" spans="1:24" ht="17.25" customHeight="1" x14ac:dyDescent="0.35">
      <c r="A28" s="26">
        <v>2014</v>
      </c>
      <c r="B28" s="25" t="s">
        <v>47</v>
      </c>
      <c r="C28" s="25" t="s">
        <v>8</v>
      </c>
      <c r="D28" s="25" t="s">
        <v>38</v>
      </c>
      <c r="E28" s="27">
        <v>93</v>
      </c>
      <c r="F28" s="32">
        <f t="shared" si="0"/>
        <v>2.5416780541131456E-2</v>
      </c>
      <c r="G28" s="27">
        <v>1</v>
      </c>
      <c r="H28" s="34">
        <f t="shared" si="1"/>
        <v>6.7567567567567571E-3</v>
      </c>
      <c r="M28" s="81" t="s">
        <v>70</v>
      </c>
      <c r="N28" s="82"/>
      <c r="O28" s="82"/>
      <c r="P28" s="83"/>
      <c r="U28" s="81" t="s">
        <v>74</v>
      </c>
      <c r="V28" s="82"/>
      <c r="W28" s="82"/>
      <c r="X28" s="83"/>
    </row>
    <row r="29" spans="1:24" x14ac:dyDescent="0.25">
      <c r="A29" s="26">
        <v>2014</v>
      </c>
      <c r="B29" s="25" t="s">
        <v>47</v>
      </c>
      <c r="C29" s="25" t="s">
        <v>22</v>
      </c>
      <c r="D29" s="25" t="s">
        <v>36</v>
      </c>
      <c r="E29" s="27">
        <v>17</v>
      </c>
      <c r="F29" s="22">
        <f t="shared" si="0"/>
        <v>4.6460781634326317E-3</v>
      </c>
      <c r="G29" s="27">
        <v>5</v>
      </c>
      <c r="H29" s="35">
        <f t="shared" si="1"/>
        <v>3.3783783783783786E-2</v>
      </c>
      <c r="M29" s="46" t="s">
        <v>41</v>
      </c>
      <c r="N29" s="47" t="s">
        <v>42</v>
      </c>
      <c r="O29" s="48" t="s">
        <v>45</v>
      </c>
      <c r="P29" s="48" t="s">
        <v>46</v>
      </c>
      <c r="U29" s="54" t="s">
        <v>41</v>
      </c>
      <c r="V29" s="55" t="s">
        <v>42</v>
      </c>
      <c r="W29" s="56" t="s">
        <v>45</v>
      </c>
      <c r="X29" s="56" t="s">
        <v>46</v>
      </c>
    </row>
    <row r="30" spans="1:24" x14ac:dyDescent="0.25">
      <c r="A30" s="26">
        <v>2014</v>
      </c>
      <c r="B30" s="25" t="s">
        <v>47</v>
      </c>
      <c r="C30" s="25" t="s">
        <v>24</v>
      </c>
      <c r="D30" s="25" t="s">
        <v>37</v>
      </c>
      <c r="E30" s="27">
        <v>36</v>
      </c>
      <c r="F30" s="33">
        <f t="shared" si="0"/>
        <v>9.8387537578573381E-3</v>
      </c>
      <c r="G30" s="27">
        <v>4</v>
      </c>
      <c r="H30" s="35">
        <f t="shared" si="1"/>
        <v>2.7027027027027029E-2</v>
      </c>
      <c r="M30" s="45">
        <v>2014</v>
      </c>
      <c r="N30" s="44" t="s">
        <v>71</v>
      </c>
      <c r="O30" s="44">
        <v>2287</v>
      </c>
      <c r="P30" s="44">
        <v>47</v>
      </c>
      <c r="U30" s="53">
        <v>2014</v>
      </c>
      <c r="V30" s="52" t="s">
        <v>75</v>
      </c>
      <c r="W30" s="52">
        <v>474</v>
      </c>
      <c r="X30" s="52">
        <v>23</v>
      </c>
    </row>
    <row r="31" spans="1:24" x14ac:dyDescent="0.25">
      <c r="A31" s="26">
        <v>2014</v>
      </c>
      <c r="B31" s="25" t="s">
        <v>47</v>
      </c>
      <c r="C31" s="25" t="s">
        <v>18</v>
      </c>
      <c r="D31" s="25" t="s">
        <v>35</v>
      </c>
      <c r="E31" s="27">
        <v>5</v>
      </c>
      <c r="F31" s="22">
        <f t="shared" si="0"/>
        <v>1.3664935774801859E-3</v>
      </c>
      <c r="G31" s="27">
        <v>2</v>
      </c>
      <c r="H31" s="35">
        <f t="shared" si="1"/>
        <v>1.3513513513513514E-2</v>
      </c>
      <c r="M31" s="45">
        <v>2015</v>
      </c>
      <c r="N31" s="44" t="s">
        <v>71</v>
      </c>
      <c r="O31" s="44">
        <v>2210</v>
      </c>
      <c r="P31" s="44">
        <v>52</v>
      </c>
      <c r="U31" s="53">
        <v>2015</v>
      </c>
      <c r="V31" s="52" t="s">
        <v>75</v>
      </c>
      <c r="W31" s="52">
        <v>603</v>
      </c>
      <c r="X31" s="52">
        <v>13</v>
      </c>
    </row>
    <row r="32" spans="1:24" x14ac:dyDescent="0.25">
      <c r="A32" s="26">
        <v>2014</v>
      </c>
      <c r="B32" s="25" t="s">
        <v>47</v>
      </c>
      <c r="C32" s="25" t="s">
        <v>2</v>
      </c>
      <c r="D32" s="25" t="s">
        <v>38</v>
      </c>
      <c r="E32" s="27">
        <v>737</v>
      </c>
      <c r="F32" s="32">
        <f t="shared" si="0"/>
        <v>0.20142115332057939</v>
      </c>
      <c r="G32" s="27">
        <v>6</v>
      </c>
      <c r="H32" s="35">
        <f t="shared" si="1"/>
        <v>4.0540540540540543E-2</v>
      </c>
      <c r="M32" s="45">
        <v>2016</v>
      </c>
      <c r="N32" s="44" t="s">
        <v>71</v>
      </c>
      <c r="O32" s="44">
        <v>1269</v>
      </c>
      <c r="P32" s="44">
        <v>58</v>
      </c>
      <c r="U32" s="53">
        <v>2016</v>
      </c>
      <c r="V32" s="52" t="s">
        <v>75</v>
      </c>
      <c r="W32" s="52">
        <v>4898</v>
      </c>
      <c r="X32" s="52">
        <v>16</v>
      </c>
    </row>
    <row r="33" spans="1:24" x14ac:dyDescent="0.25">
      <c r="A33" s="26">
        <v>2014</v>
      </c>
      <c r="B33" s="25" t="s">
        <v>47</v>
      </c>
      <c r="C33" s="25" t="s">
        <v>23</v>
      </c>
      <c r="D33" s="25" t="s">
        <v>36</v>
      </c>
      <c r="E33" s="27">
        <v>62</v>
      </c>
      <c r="F33" s="32">
        <f t="shared" si="0"/>
        <v>1.6944520360754306E-2</v>
      </c>
      <c r="G33" s="27">
        <v>10</v>
      </c>
      <c r="H33" s="35">
        <f t="shared" si="1"/>
        <v>6.7567567567567571E-2</v>
      </c>
      <c r="M33" s="45">
        <v>2017</v>
      </c>
      <c r="N33" s="44" t="s">
        <v>71</v>
      </c>
      <c r="O33" s="44">
        <v>2272</v>
      </c>
      <c r="P33" s="44">
        <v>44</v>
      </c>
      <c r="U33" s="53">
        <v>2017</v>
      </c>
      <c r="V33" s="52" t="s">
        <v>75</v>
      </c>
      <c r="W33" s="52">
        <v>1218</v>
      </c>
      <c r="X33" s="52">
        <v>17</v>
      </c>
    </row>
    <row r="34" spans="1:24" x14ac:dyDescent="0.25">
      <c r="A34" s="26">
        <v>2014</v>
      </c>
      <c r="B34" s="25" t="s">
        <v>47</v>
      </c>
      <c r="C34" s="25" t="s">
        <v>55</v>
      </c>
      <c r="D34" s="25" t="s">
        <v>37</v>
      </c>
      <c r="E34" s="27">
        <v>1</v>
      </c>
      <c r="F34" s="22">
        <f t="shared" si="0"/>
        <v>2.7329871549603714E-4</v>
      </c>
      <c r="G34" s="27">
        <v>1</v>
      </c>
      <c r="H34" s="34">
        <f t="shared" si="1"/>
        <v>6.7567567567567571E-3</v>
      </c>
      <c r="M34" s="45">
        <v>2018</v>
      </c>
      <c r="N34" s="44" t="s">
        <v>71</v>
      </c>
      <c r="O34" s="44">
        <v>1162</v>
      </c>
      <c r="P34" s="44">
        <v>36</v>
      </c>
      <c r="U34" s="53">
        <v>2018</v>
      </c>
      <c r="V34" s="52" t="s">
        <v>75</v>
      </c>
      <c r="W34" s="52">
        <v>3062</v>
      </c>
      <c r="X34" s="52">
        <v>24</v>
      </c>
    </row>
    <row r="35" spans="1:24" x14ac:dyDescent="0.25">
      <c r="A35" s="26">
        <v>2014</v>
      </c>
      <c r="B35" s="25" t="s">
        <v>47</v>
      </c>
      <c r="C35" s="25" t="s">
        <v>56</v>
      </c>
      <c r="D35" s="25" t="s">
        <v>37</v>
      </c>
      <c r="E35" s="27">
        <v>2</v>
      </c>
      <c r="F35" s="22">
        <f t="shared" si="0"/>
        <v>5.4659743099207429E-4</v>
      </c>
      <c r="G35" s="27">
        <v>1</v>
      </c>
      <c r="H35" s="34">
        <f t="shared" si="1"/>
        <v>6.7567567567567571E-3</v>
      </c>
      <c r="M35" s="45" t="s">
        <v>72</v>
      </c>
      <c r="N35" s="44" t="s">
        <v>71</v>
      </c>
      <c r="O35" s="44">
        <v>1021</v>
      </c>
      <c r="P35" s="44">
        <v>17</v>
      </c>
      <c r="U35" s="53" t="s">
        <v>72</v>
      </c>
      <c r="V35" s="52" t="s">
        <v>75</v>
      </c>
      <c r="W35" s="52">
        <v>3109</v>
      </c>
      <c r="X35" s="52">
        <v>6</v>
      </c>
    </row>
    <row r="36" spans="1:24" x14ac:dyDescent="0.25">
      <c r="A36" s="26">
        <v>2014</v>
      </c>
      <c r="B36" s="25" t="s">
        <v>47</v>
      </c>
      <c r="C36" s="25" t="s">
        <v>12</v>
      </c>
      <c r="D36" s="25" t="s">
        <v>37</v>
      </c>
      <c r="E36" s="27">
        <v>54</v>
      </c>
      <c r="F36" s="32">
        <f t="shared" si="0"/>
        <v>1.4758130636786007E-2</v>
      </c>
      <c r="G36" s="27">
        <v>8</v>
      </c>
      <c r="H36" s="35">
        <f t="shared" si="1"/>
        <v>5.4054054054054057E-2</v>
      </c>
      <c r="M36" s="78" t="s">
        <v>73</v>
      </c>
      <c r="N36" s="79"/>
      <c r="O36" s="79"/>
      <c r="P36" s="80"/>
      <c r="U36" s="78" t="s">
        <v>73</v>
      </c>
      <c r="V36" s="79"/>
      <c r="W36" s="79"/>
      <c r="X36" s="80"/>
    </row>
    <row r="37" spans="1:24" x14ac:dyDescent="0.25">
      <c r="A37" s="26">
        <v>2014</v>
      </c>
      <c r="B37" s="25" t="s">
        <v>47</v>
      </c>
      <c r="C37" s="25" t="s">
        <v>57</v>
      </c>
      <c r="D37" s="25" t="s">
        <v>38</v>
      </c>
      <c r="E37" s="27">
        <v>5</v>
      </c>
      <c r="F37" s="22">
        <f t="shared" si="0"/>
        <v>1.3664935774801859E-3</v>
      </c>
      <c r="G37" s="27">
        <v>3</v>
      </c>
      <c r="H37" s="35">
        <f t="shared" si="1"/>
        <v>2.0270270270270271E-2</v>
      </c>
    </row>
    <row r="38" spans="1:24" x14ac:dyDescent="0.25">
      <c r="A38" s="26">
        <v>2014</v>
      </c>
      <c r="B38" s="25" t="s">
        <v>47</v>
      </c>
      <c r="C38" s="25" t="s">
        <v>58</v>
      </c>
      <c r="D38" s="25" t="s">
        <v>36</v>
      </c>
      <c r="E38" s="27">
        <v>10</v>
      </c>
      <c r="F38" s="22">
        <f t="shared" si="0"/>
        <v>2.7329871549603719E-3</v>
      </c>
      <c r="G38" s="27">
        <v>2</v>
      </c>
      <c r="H38" s="35">
        <f t="shared" si="1"/>
        <v>1.3513513513513514E-2</v>
      </c>
      <c r="N38" t="s">
        <v>78</v>
      </c>
      <c r="O38">
        <f>SUM(O30:O34)/5</f>
        <v>1840</v>
      </c>
      <c r="P38">
        <f>SUM(P30:P34)/5</f>
        <v>47.4</v>
      </c>
      <c r="V38" t="s">
        <v>78</v>
      </c>
      <c r="W38">
        <f>SUM(W30:W34)/5</f>
        <v>2051</v>
      </c>
      <c r="X38">
        <f>SUM(X30:X34)/5</f>
        <v>18.600000000000001</v>
      </c>
    </row>
    <row r="39" spans="1:24" x14ac:dyDescent="0.25">
      <c r="A39" s="26">
        <v>2014</v>
      </c>
      <c r="B39" s="25" t="s">
        <v>47</v>
      </c>
      <c r="C39" s="25" t="s">
        <v>39</v>
      </c>
      <c r="D39" s="25" t="s">
        <v>38</v>
      </c>
      <c r="E39" s="27">
        <v>145</v>
      </c>
      <c r="F39" s="32">
        <f t="shared" si="0"/>
        <v>3.9628313746925388E-2</v>
      </c>
      <c r="G39" s="27">
        <v>5</v>
      </c>
      <c r="H39" s="35">
        <f t="shared" si="1"/>
        <v>3.3783783783783786E-2</v>
      </c>
    </row>
    <row r="40" spans="1:24" ht="15.75" thickBot="1" x14ac:dyDescent="0.3">
      <c r="A40" s="19">
        <v>2014</v>
      </c>
      <c r="B40" s="18" t="s">
        <v>47</v>
      </c>
      <c r="C40" s="18" t="s">
        <v>15</v>
      </c>
      <c r="D40" s="18" t="s">
        <v>35</v>
      </c>
      <c r="E40" s="20">
        <v>746</v>
      </c>
      <c r="F40" s="32">
        <f t="shared" si="0"/>
        <v>0.20388084176004373</v>
      </c>
      <c r="G40" s="20">
        <v>23</v>
      </c>
      <c r="H40" s="35">
        <f t="shared" si="1"/>
        <v>0.1554054054054054</v>
      </c>
    </row>
    <row r="41" spans="1:24" s="24" customFormat="1" ht="15.75" thickBot="1" x14ac:dyDescent="0.3">
      <c r="A41" s="74" t="s">
        <v>66</v>
      </c>
      <c r="B41" s="75"/>
      <c r="C41" s="75"/>
      <c r="D41" s="76"/>
      <c r="E41" s="23">
        <f>SUM(E7:E40)</f>
        <v>3659</v>
      </c>
      <c r="F41" s="23"/>
      <c r="G41" s="23">
        <f>SUM(G7:G40)</f>
        <v>148</v>
      </c>
      <c r="H41" s="21"/>
      <c r="I41" s="40"/>
      <c r="J41" s="40"/>
      <c r="K41" s="40"/>
      <c r="L41" s="40"/>
      <c r="M41" s="40"/>
      <c r="N41" s="40"/>
      <c r="O41" s="40"/>
      <c r="S41" s="58"/>
    </row>
    <row r="42" spans="1:24" ht="19.5" thickBot="1" x14ac:dyDescent="0.35">
      <c r="A42" s="29">
        <v>2015</v>
      </c>
      <c r="B42" s="30" t="s">
        <v>47</v>
      </c>
      <c r="C42" s="30" t="s">
        <v>7</v>
      </c>
      <c r="D42" s="30" t="s">
        <v>38</v>
      </c>
      <c r="E42" s="31">
        <v>496</v>
      </c>
      <c r="F42" s="37">
        <f>E42/8469</f>
        <v>5.8566536781202029E-2</v>
      </c>
      <c r="G42" s="31">
        <v>3</v>
      </c>
      <c r="H42" s="35">
        <f>G42/156</f>
        <v>1.9230769230769232E-2</v>
      </c>
      <c r="Q42" s="84" t="s">
        <v>76</v>
      </c>
      <c r="R42" s="85"/>
      <c r="S42" s="85"/>
      <c r="T42" s="86"/>
    </row>
    <row r="43" spans="1:24" x14ac:dyDescent="0.25">
      <c r="A43" s="26">
        <v>2015</v>
      </c>
      <c r="B43" s="25" t="s">
        <v>47</v>
      </c>
      <c r="C43" s="25" t="s">
        <v>48</v>
      </c>
      <c r="D43" s="25" t="s">
        <v>37</v>
      </c>
      <c r="E43" s="27">
        <v>8</v>
      </c>
      <c r="F43" s="36">
        <f t="shared" ref="F43:F75" si="2">E43/8469</f>
        <v>9.4462156098712956E-4</v>
      </c>
      <c r="G43" s="27">
        <v>2</v>
      </c>
      <c r="H43" s="35">
        <f t="shared" ref="H43:H75" si="3">G43/156</f>
        <v>1.282051282051282E-2</v>
      </c>
      <c r="Q43" s="57"/>
      <c r="R43" s="57"/>
      <c r="T43" s="57"/>
    </row>
    <row r="44" spans="1:24" x14ac:dyDescent="0.25">
      <c r="A44" s="26">
        <v>2015</v>
      </c>
      <c r="B44" s="25" t="s">
        <v>47</v>
      </c>
      <c r="C44" s="25" t="s">
        <v>1</v>
      </c>
      <c r="D44" s="25" t="s">
        <v>38</v>
      </c>
      <c r="E44" s="27">
        <v>1136</v>
      </c>
      <c r="F44" s="37">
        <f t="shared" si="2"/>
        <v>0.1341362616601724</v>
      </c>
      <c r="G44" s="27">
        <v>16</v>
      </c>
      <c r="H44" s="35">
        <f t="shared" si="3"/>
        <v>0.10256410256410256</v>
      </c>
      <c r="Q44" s="58"/>
      <c r="R44" s="61" t="s">
        <v>45</v>
      </c>
      <c r="S44" s="61"/>
      <c r="T44" s="61" t="s">
        <v>46</v>
      </c>
    </row>
    <row r="45" spans="1:24" x14ac:dyDescent="0.25">
      <c r="A45" s="26">
        <v>2015</v>
      </c>
      <c r="B45" s="25" t="s">
        <v>47</v>
      </c>
      <c r="C45" s="25" t="s">
        <v>6</v>
      </c>
      <c r="D45" s="25" t="s">
        <v>38</v>
      </c>
      <c r="E45" s="27">
        <v>9</v>
      </c>
      <c r="F45" s="36">
        <f t="shared" si="2"/>
        <v>1.0626992561105207E-3</v>
      </c>
      <c r="G45" s="27">
        <v>2</v>
      </c>
      <c r="H45" s="35">
        <f t="shared" si="3"/>
        <v>1.282051282051282E-2</v>
      </c>
      <c r="Q45" s="58"/>
      <c r="R45" s="60">
        <v>33421</v>
      </c>
      <c r="S45" s="60"/>
      <c r="T45" s="60">
        <v>795</v>
      </c>
    </row>
    <row r="46" spans="1:24" x14ac:dyDescent="0.25">
      <c r="A46" s="26">
        <v>2015</v>
      </c>
      <c r="B46" s="25" t="s">
        <v>47</v>
      </c>
      <c r="C46" s="25" t="s">
        <v>49</v>
      </c>
      <c r="D46" s="25" t="s">
        <v>36</v>
      </c>
      <c r="E46" s="27">
        <v>5</v>
      </c>
      <c r="F46" s="36">
        <f t="shared" si="2"/>
        <v>5.9038847561695593E-4</v>
      </c>
      <c r="G46" s="27">
        <v>1</v>
      </c>
      <c r="H46" s="34">
        <f t="shared" si="3"/>
        <v>6.41025641025641E-3</v>
      </c>
      <c r="Q46" s="58" t="s">
        <v>77</v>
      </c>
      <c r="R46" s="58"/>
      <c r="T46" s="58"/>
    </row>
    <row r="47" spans="1:24" ht="15.75" thickBot="1" x14ac:dyDescent="0.3">
      <c r="A47" s="26">
        <v>2015</v>
      </c>
      <c r="B47" s="25" t="s">
        <v>47</v>
      </c>
      <c r="C47" s="25" t="s">
        <v>20</v>
      </c>
      <c r="D47" s="25" t="s">
        <v>37</v>
      </c>
      <c r="E47" s="27">
        <v>801</v>
      </c>
      <c r="F47" s="37">
        <f t="shared" si="2"/>
        <v>9.4580233793836344E-2</v>
      </c>
      <c r="G47" s="27">
        <v>13</v>
      </c>
      <c r="H47" s="35">
        <f t="shared" si="3"/>
        <v>8.3333333333333329E-2</v>
      </c>
      <c r="Q47" s="59" t="s">
        <v>19</v>
      </c>
      <c r="R47" s="59">
        <v>3</v>
      </c>
      <c r="S47" s="50">
        <f>R47/33421</f>
        <v>8.9763920888064386E-5</v>
      </c>
      <c r="T47" s="59">
        <v>2</v>
      </c>
      <c r="U47" s="50">
        <f>T47/795</f>
        <v>2.5157232704402514E-3</v>
      </c>
    </row>
    <row r="48" spans="1:24" x14ac:dyDescent="0.25">
      <c r="A48" s="26">
        <v>2015</v>
      </c>
      <c r="B48" s="25" t="s">
        <v>47</v>
      </c>
      <c r="C48" s="25" t="s">
        <v>50</v>
      </c>
      <c r="D48" s="25" t="s">
        <v>37</v>
      </c>
      <c r="E48" s="27">
        <v>2</v>
      </c>
      <c r="F48" s="36">
        <f t="shared" si="2"/>
        <v>2.3615539024678239E-4</v>
      </c>
      <c r="G48" s="27">
        <v>2</v>
      </c>
      <c r="H48" s="35">
        <f t="shared" si="3"/>
        <v>1.282051282051282E-2</v>
      </c>
      <c r="Q48" s="59" t="s">
        <v>61</v>
      </c>
      <c r="R48" s="59">
        <v>39</v>
      </c>
      <c r="S48" s="50">
        <f t="shared" ref="S48:S92" si="4">R48/33421</f>
        <v>1.166930971544837E-3</v>
      </c>
      <c r="T48" s="59">
        <v>3</v>
      </c>
      <c r="U48" s="50">
        <f t="shared" ref="U48:U92" si="5">T48/795</f>
        <v>3.7735849056603774E-3</v>
      </c>
      <c r="W48" s="64"/>
      <c r="X48" s="65" t="s">
        <v>80</v>
      </c>
    </row>
    <row r="49" spans="1:24" x14ac:dyDescent="0.25">
      <c r="A49" s="26">
        <v>2015</v>
      </c>
      <c r="B49" s="25" t="s">
        <v>47</v>
      </c>
      <c r="C49" s="25" t="s">
        <v>51</v>
      </c>
      <c r="D49" s="25" t="s">
        <v>38</v>
      </c>
      <c r="E49" s="27">
        <v>112</v>
      </c>
      <c r="F49" s="37">
        <f t="shared" si="2"/>
        <v>1.3224701853819814E-2</v>
      </c>
      <c r="G49" s="27">
        <v>2</v>
      </c>
      <c r="H49" s="35">
        <f t="shared" si="3"/>
        <v>1.282051282051282E-2</v>
      </c>
      <c r="Q49" s="59" t="s">
        <v>7</v>
      </c>
      <c r="R49" s="59">
        <v>497</v>
      </c>
      <c r="S49" s="63">
        <f t="shared" si="4"/>
        <v>1.4870889560456001E-2</v>
      </c>
      <c r="T49" s="59">
        <v>4</v>
      </c>
      <c r="U49" s="50">
        <f t="shared" si="5"/>
        <v>5.0314465408805029E-3</v>
      </c>
      <c r="W49" s="66"/>
      <c r="X49" s="67" t="s">
        <v>81</v>
      </c>
    </row>
    <row r="50" spans="1:24" ht="15.75" thickBot="1" x14ac:dyDescent="0.3">
      <c r="A50" s="26">
        <v>2015</v>
      </c>
      <c r="B50" s="25" t="s">
        <v>47</v>
      </c>
      <c r="C50" s="25" t="s">
        <v>4</v>
      </c>
      <c r="D50" s="25" t="s">
        <v>38</v>
      </c>
      <c r="E50" s="27">
        <v>62</v>
      </c>
      <c r="F50" s="36">
        <f t="shared" si="2"/>
        <v>7.3208170976502536E-3</v>
      </c>
      <c r="G50" s="27">
        <v>5</v>
      </c>
      <c r="H50" s="35">
        <f t="shared" si="3"/>
        <v>3.2051282051282048E-2</v>
      </c>
      <c r="Q50" s="59" t="s">
        <v>48</v>
      </c>
      <c r="R50" s="59">
        <v>24</v>
      </c>
      <c r="S50" s="50">
        <f t="shared" si="4"/>
        <v>7.1811136710451509E-4</v>
      </c>
      <c r="T50" s="59">
        <v>4</v>
      </c>
      <c r="U50" s="50">
        <f t="shared" si="5"/>
        <v>5.0314465408805029E-3</v>
      </c>
      <c r="W50" s="68"/>
      <c r="X50" s="69" t="s">
        <v>82</v>
      </c>
    </row>
    <row r="51" spans="1:24" x14ac:dyDescent="0.25">
      <c r="A51" s="26">
        <v>2015</v>
      </c>
      <c r="B51" s="25" t="s">
        <v>47</v>
      </c>
      <c r="C51" s="25" t="s">
        <v>52</v>
      </c>
      <c r="D51" s="25" t="s">
        <v>35</v>
      </c>
      <c r="E51" s="27">
        <v>36</v>
      </c>
      <c r="F51" s="36">
        <f t="shared" si="2"/>
        <v>4.2507970244420826E-3</v>
      </c>
      <c r="G51" s="27">
        <v>4</v>
      </c>
      <c r="H51" s="35">
        <f t="shared" si="3"/>
        <v>2.564102564102564E-2</v>
      </c>
      <c r="Q51" s="59" t="s">
        <v>1</v>
      </c>
      <c r="R51" s="59">
        <v>1637</v>
      </c>
      <c r="S51" s="41">
        <f t="shared" si="4"/>
        <v>4.8981179497920468E-2</v>
      </c>
      <c r="T51" s="59">
        <v>50</v>
      </c>
      <c r="U51" s="42">
        <f t="shared" si="5"/>
        <v>6.2893081761006289E-2</v>
      </c>
    </row>
    <row r="52" spans="1:24" x14ac:dyDescent="0.25">
      <c r="A52" s="26">
        <v>2015</v>
      </c>
      <c r="B52" s="25" t="s">
        <v>47</v>
      </c>
      <c r="C52" s="25" t="s">
        <v>53</v>
      </c>
      <c r="D52" s="25" t="s">
        <v>35</v>
      </c>
      <c r="E52" s="27">
        <v>2469</v>
      </c>
      <c r="F52" s="37">
        <f t="shared" si="2"/>
        <v>0.29153382925965288</v>
      </c>
      <c r="G52" s="27">
        <v>15</v>
      </c>
      <c r="H52" s="35">
        <f t="shared" si="3"/>
        <v>9.6153846153846159E-2</v>
      </c>
      <c r="Q52" s="59" t="s">
        <v>6</v>
      </c>
      <c r="R52" s="59">
        <v>747</v>
      </c>
      <c r="S52" s="63">
        <f t="shared" si="4"/>
        <v>2.2351216301128032E-2</v>
      </c>
      <c r="T52" s="59">
        <v>30</v>
      </c>
      <c r="U52" s="41">
        <f t="shared" si="5"/>
        <v>3.7735849056603772E-2</v>
      </c>
    </row>
    <row r="53" spans="1:24" x14ac:dyDescent="0.25">
      <c r="A53" s="26">
        <v>2015</v>
      </c>
      <c r="B53" s="25" t="s">
        <v>47</v>
      </c>
      <c r="C53" s="25" t="s">
        <v>54</v>
      </c>
      <c r="D53" s="25" t="s">
        <v>37</v>
      </c>
      <c r="E53" s="27">
        <v>61</v>
      </c>
      <c r="F53" s="36">
        <f t="shared" si="2"/>
        <v>7.2027394025268631E-3</v>
      </c>
      <c r="G53" s="27">
        <v>5</v>
      </c>
      <c r="H53" s="35">
        <f t="shared" si="3"/>
        <v>3.2051282051282048E-2</v>
      </c>
      <c r="Q53" s="59" t="s">
        <v>49</v>
      </c>
      <c r="R53" s="59">
        <v>20</v>
      </c>
      <c r="S53" s="50">
        <f t="shared" si="4"/>
        <v>5.9842613925376259E-4</v>
      </c>
      <c r="T53" s="59">
        <v>2</v>
      </c>
      <c r="U53" s="50">
        <f t="shared" si="5"/>
        <v>2.5157232704402514E-3</v>
      </c>
    </row>
    <row r="54" spans="1:24" x14ac:dyDescent="0.25">
      <c r="A54" s="26">
        <v>2015</v>
      </c>
      <c r="B54" s="25" t="s">
        <v>47</v>
      </c>
      <c r="C54" s="25" t="s">
        <v>21</v>
      </c>
      <c r="D54" s="25" t="s">
        <v>36</v>
      </c>
      <c r="E54" s="27">
        <v>103</v>
      </c>
      <c r="F54" s="37">
        <f t="shared" si="2"/>
        <v>1.2162002597709293E-2</v>
      </c>
      <c r="G54" s="27">
        <v>1</v>
      </c>
      <c r="H54" s="34">
        <f t="shared" si="3"/>
        <v>6.41025641025641E-3</v>
      </c>
      <c r="Q54" s="59" t="s">
        <v>20</v>
      </c>
      <c r="R54" s="59">
        <v>959</v>
      </c>
      <c r="S54" s="41">
        <f t="shared" si="4"/>
        <v>2.8694533377217918E-2</v>
      </c>
      <c r="T54" s="59">
        <v>37</v>
      </c>
      <c r="U54" s="41">
        <f t="shared" si="5"/>
        <v>4.6540880503144651E-2</v>
      </c>
    </row>
    <row r="55" spans="1:24" x14ac:dyDescent="0.25">
      <c r="A55" s="26">
        <v>2015</v>
      </c>
      <c r="B55" s="25" t="s">
        <v>47</v>
      </c>
      <c r="C55" s="25" t="s">
        <v>29</v>
      </c>
      <c r="D55" s="25" t="s">
        <v>36</v>
      </c>
      <c r="E55" s="27">
        <v>25</v>
      </c>
      <c r="F55" s="36">
        <f t="shared" si="2"/>
        <v>2.95194237808478E-3</v>
      </c>
      <c r="G55" s="27">
        <v>1</v>
      </c>
      <c r="H55" s="34">
        <f t="shared" si="3"/>
        <v>6.41025641025641E-3</v>
      </c>
      <c r="Q55" s="59" t="s">
        <v>50</v>
      </c>
      <c r="R55" s="59">
        <v>36</v>
      </c>
      <c r="S55" s="50">
        <f t="shared" si="4"/>
        <v>1.0771670506567726E-3</v>
      </c>
      <c r="T55" s="59">
        <v>6</v>
      </c>
      <c r="U55" s="50">
        <f t="shared" si="5"/>
        <v>7.5471698113207548E-3</v>
      </c>
    </row>
    <row r="56" spans="1:24" x14ac:dyDescent="0.25">
      <c r="A56" s="26">
        <v>2015</v>
      </c>
      <c r="B56" s="25" t="s">
        <v>47</v>
      </c>
      <c r="C56" s="25" t="s">
        <v>28</v>
      </c>
      <c r="D56" s="25" t="s">
        <v>36</v>
      </c>
      <c r="E56" s="27">
        <v>14</v>
      </c>
      <c r="F56" s="36">
        <f t="shared" si="2"/>
        <v>1.6530877317274767E-3</v>
      </c>
      <c r="G56" s="27">
        <v>3</v>
      </c>
      <c r="H56" s="35">
        <f t="shared" si="3"/>
        <v>1.9230769230769232E-2</v>
      </c>
      <c r="Q56" s="59" t="s">
        <v>51</v>
      </c>
      <c r="R56" s="59">
        <v>416</v>
      </c>
      <c r="S56" s="50">
        <f t="shared" si="4"/>
        <v>1.2447263696478262E-2</v>
      </c>
      <c r="T56" s="59">
        <v>7</v>
      </c>
      <c r="U56" s="50">
        <f t="shared" si="5"/>
        <v>8.8050314465408803E-3</v>
      </c>
    </row>
    <row r="57" spans="1:24" x14ac:dyDescent="0.25">
      <c r="A57" s="26">
        <v>2015</v>
      </c>
      <c r="B57" s="25" t="s">
        <v>47</v>
      </c>
      <c r="C57" s="25" t="s">
        <v>17</v>
      </c>
      <c r="D57" s="25" t="s">
        <v>35</v>
      </c>
      <c r="E57" s="27">
        <v>215</v>
      </c>
      <c r="F57" s="37">
        <f t="shared" si="2"/>
        <v>2.5386704451529105E-2</v>
      </c>
      <c r="G57" s="27">
        <v>9</v>
      </c>
      <c r="H57" s="35">
        <f t="shared" si="3"/>
        <v>5.7692307692307696E-2</v>
      </c>
      <c r="Q57" s="59" t="s">
        <v>4</v>
      </c>
      <c r="R57" s="59">
        <v>829</v>
      </c>
      <c r="S57" s="63">
        <f t="shared" si="4"/>
        <v>2.4804763472068461E-2</v>
      </c>
      <c r="T57" s="59">
        <v>36</v>
      </c>
      <c r="U57" s="41">
        <f t="shared" si="5"/>
        <v>4.5283018867924525E-2</v>
      </c>
    </row>
    <row r="58" spans="1:24" x14ac:dyDescent="0.25">
      <c r="A58" s="26">
        <v>2015</v>
      </c>
      <c r="B58" s="25" t="s">
        <v>47</v>
      </c>
      <c r="C58" s="25" t="s">
        <v>13</v>
      </c>
      <c r="D58" s="25" t="s">
        <v>35</v>
      </c>
      <c r="E58" s="27">
        <v>1132</v>
      </c>
      <c r="F58" s="37">
        <f t="shared" si="2"/>
        <v>0.13366395087967883</v>
      </c>
      <c r="G58" s="27">
        <v>5</v>
      </c>
      <c r="H58" s="35">
        <f t="shared" si="3"/>
        <v>3.2051282051282048E-2</v>
      </c>
      <c r="Q58" s="59" t="s">
        <v>16</v>
      </c>
      <c r="R58" s="59">
        <v>16</v>
      </c>
      <c r="S58" s="50">
        <f t="shared" si="4"/>
        <v>4.787409114030101E-4</v>
      </c>
      <c r="T58" s="59">
        <v>5</v>
      </c>
      <c r="U58" s="50">
        <f t="shared" si="5"/>
        <v>6.2893081761006293E-3</v>
      </c>
    </row>
    <row r="59" spans="1:24" x14ac:dyDescent="0.25">
      <c r="A59" s="26">
        <v>2015</v>
      </c>
      <c r="B59" s="25" t="s">
        <v>47</v>
      </c>
      <c r="C59" s="25" t="s">
        <v>14</v>
      </c>
      <c r="D59" s="25" t="s">
        <v>35</v>
      </c>
      <c r="E59" s="27">
        <v>34</v>
      </c>
      <c r="F59" s="36">
        <f t="shared" si="2"/>
        <v>4.0146416341953007E-3</v>
      </c>
      <c r="G59" s="27">
        <v>3</v>
      </c>
      <c r="H59" s="35">
        <f t="shared" si="3"/>
        <v>1.9230769230769232E-2</v>
      </c>
      <c r="Q59" s="59" t="s">
        <v>52</v>
      </c>
      <c r="R59" s="59">
        <v>160</v>
      </c>
      <c r="S59" s="50">
        <f t="shared" si="4"/>
        <v>4.7874091140301007E-3</v>
      </c>
      <c r="T59" s="59">
        <v>17</v>
      </c>
      <c r="U59" s="50">
        <f t="shared" si="5"/>
        <v>2.1383647798742137E-2</v>
      </c>
    </row>
    <row r="60" spans="1:24" x14ac:dyDescent="0.25">
      <c r="A60" s="26">
        <v>2015</v>
      </c>
      <c r="B60" s="25" t="s">
        <v>47</v>
      </c>
      <c r="C60" s="25" t="s">
        <v>3</v>
      </c>
      <c r="D60" s="25" t="s">
        <v>38</v>
      </c>
      <c r="E60" s="27">
        <v>3</v>
      </c>
      <c r="F60" s="36">
        <f t="shared" si="2"/>
        <v>3.5423308537017357E-4</v>
      </c>
      <c r="G60" s="27">
        <v>1</v>
      </c>
      <c r="H60" s="34">
        <f t="shared" si="3"/>
        <v>6.41025641025641E-3</v>
      </c>
      <c r="Q60" s="59" t="s">
        <v>53</v>
      </c>
      <c r="R60" s="59">
        <v>6227</v>
      </c>
      <c r="S60" s="42">
        <f t="shared" si="4"/>
        <v>0.18631997845665899</v>
      </c>
      <c r="T60" s="59">
        <v>52</v>
      </c>
      <c r="U60" s="42">
        <f t="shared" si="5"/>
        <v>6.540880503144654E-2</v>
      </c>
    </row>
    <row r="61" spans="1:24" x14ac:dyDescent="0.25">
      <c r="A61" s="26">
        <v>2015</v>
      </c>
      <c r="B61" s="25" t="s">
        <v>47</v>
      </c>
      <c r="C61" s="25" t="s">
        <v>27</v>
      </c>
      <c r="D61" s="25" t="s">
        <v>36</v>
      </c>
      <c r="E61" s="27">
        <v>19</v>
      </c>
      <c r="F61" s="36">
        <f t="shared" si="2"/>
        <v>2.2434762073444327E-3</v>
      </c>
      <c r="G61" s="27">
        <v>3</v>
      </c>
      <c r="H61" s="35">
        <f t="shared" si="3"/>
        <v>1.9230769230769232E-2</v>
      </c>
      <c r="Q61" s="59" t="s">
        <v>54</v>
      </c>
      <c r="R61" s="59">
        <v>480</v>
      </c>
      <c r="S61" s="50">
        <f t="shared" si="4"/>
        <v>1.4362227342090302E-2</v>
      </c>
      <c r="T61" s="59">
        <v>15</v>
      </c>
      <c r="U61" s="50">
        <f t="shared" si="5"/>
        <v>1.8867924528301886E-2</v>
      </c>
    </row>
    <row r="62" spans="1:24" x14ac:dyDescent="0.25">
      <c r="A62" s="26">
        <v>2015</v>
      </c>
      <c r="B62" s="25" t="s">
        <v>47</v>
      </c>
      <c r="C62" s="25" t="s">
        <v>8</v>
      </c>
      <c r="D62" s="25" t="s">
        <v>38</v>
      </c>
      <c r="E62" s="27">
        <v>107</v>
      </c>
      <c r="F62" s="37">
        <f t="shared" si="2"/>
        <v>1.2634313378202857E-2</v>
      </c>
      <c r="G62" s="27">
        <v>2</v>
      </c>
      <c r="H62" s="35">
        <f t="shared" si="3"/>
        <v>1.282051282051282E-2</v>
      </c>
      <c r="Q62" s="59" t="s">
        <v>62</v>
      </c>
      <c r="R62" s="59">
        <v>18</v>
      </c>
      <c r="S62" s="50">
        <f t="shared" si="4"/>
        <v>5.3858352532838629E-4</v>
      </c>
      <c r="T62" s="59">
        <v>3</v>
      </c>
      <c r="U62" s="50">
        <f t="shared" si="5"/>
        <v>3.7735849056603774E-3</v>
      </c>
    </row>
    <row r="63" spans="1:24" x14ac:dyDescent="0.25">
      <c r="A63" s="26">
        <v>2015</v>
      </c>
      <c r="B63" s="25" t="s">
        <v>47</v>
      </c>
      <c r="C63" s="25" t="s">
        <v>22</v>
      </c>
      <c r="D63" s="25" t="s">
        <v>36</v>
      </c>
      <c r="E63" s="27">
        <v>15</v>
      </c>
      <c r="F63" s="36">
        <f t="shared" si="2"/>
        <v>1.7711654268508679E-3</v>
      </c>
      <c r="G63" s="27">
        <v>5</v>
      </c>
      <c r="H63" s="35">
        <f t="shared" si="3"/>
        <v>3.2051282051282048E-2</v>
      </c>
      <c r="Q63" s="59" t="s">
        <v>21</v>
      </c>
      <c r="R63" s="59">
        <v>294</v>
      </c>
      <c r="S63" s="50">
        <f t="shared" si="4"/>
        <v>8.7968642470303109E-3</v>
      </c>
      <c r="T63" s="59">
        <v>9</v>
      </c>
      <c r="U63" s="50">
        <f t="shared" si="5"/>
        <v>1.1320754716981131E-2</v>
      </c>
    </row>
    <row r="64" spans="1:24" x14ac:dyDescent="0.25">
      <c r="A64" s="26">
        <v>2015</v>
      </c>
      <c r="B64" s="25" t="s">
        <v>47</v>
      </c>
      <c r="C64" s="25" t="s">
        <v>24</v>
      </c>
      <c r="D64" s="25" t="s">
        <v>37</v>
      </c>
      <c r="E64" s="27">
        <v>133</v>
      </c>
      <c r="F64" s="37">
        <f t="shared" si="2"/>
        <v>1.5704333451411027E-2</v>
      </c>
      <c r="G64" s="27">
        <v>4</v>
      </c>
      <c r="H64" s="35">
        <f t="shared" si="3"/>
        <v>2.564102564102564E-2</v>
      </c>
      <c r="Q64" s="59" t="s">
        <v>29</v>
      </c>
      <c r="R64" s="59">
        <v>44</v>
      </c>
      <c r="S64" s="50">
        <f t="shared" si="4"/>
        <v>1.3165375063582778E-3</v>
      </c>
      <c r="T64" s="59">
        <v>6</v>
      </c>
      <c r="U64" s="50">
        <f t="shared" si="5"/>
        <v>7.5471698113207548E-3</v>
      </c>
    </row>
    <row r="65" spans="1:21" x14ac:dyDescent="0.25">
      <c r="A65" s="26">
        <v>2015</v>
      </c>
      <c r="B65" s="25" t="s">
        <v>47</v>
      </c>
      <c r="C65" s="25" t="s">
        <v>18</v>
      </c>
      <c r="D65" s="25" t="s">
        <v>35</v>
      </c>
      <c r="E65" s="27">
        <v>20</v>
      </c>
      <c r="F65" s="36">
        <f t="shared" si="2"/>
        <v>2.3615539024678237E-3</v>
      </c>
      <c r="G65" s="27">
        <v>5</v>
      </c>
      <c r="H65" s="35">
        <f t="shared" si="3"/>
        <v>3.2051282051282048E-2</v>
      </c>
      <c r="Q65" s="59" t="s">
        <v>28</v>
      </c>
      <c r="R65" s="59">
        <v>280</v>
      </c>
      <c r="S65" s="50">
        <f t="shared" si="4"/>
        <v>8.3779659495526772E-3</v>
      </c>
      <c r="T65" s="59">
        <v>7</v>
      </c>
      <c r="U65" s="50">
        <f t="shared" si="5"/>
        <v>8.8050314465408803E-3</v>
      </c>
    </row>
    <row r="66" spans="1:21" x14ac:dyDescent="0.25">
      <c r="A66" s="26">
        <v>2015</v>
      </c>
      <c r="B66" s="25" t="s">
        <v>47</v>
      </c>
      <c r="C66" s="25" t="s">
        <v>59</v>
      </c>
      <c r="D66" s="25" t="s">
        <v>37</v>
      </c>
      <c r="E66" s="27">
        <v>4</v>
      </c>
      <c r="F66" s="36">
        <f t="shared" si="2"/>
        <v>4.7231078049356478E-4</v>
      </c>
      <c r="G66" s="27">
        <v>2</v>
      </c>
      <c r="H66" s="35">
        <f t="shared" si="3"/>
        <v>1.282051282051282E-2</v>
      </c>
      <c r="Q66" s="59" t="s">
        <v>17</v>
      </c>
      <c r="R66" s="59">
        <v>1261</v>
      </c>
      <c r="S66" s="41">
        <f t="shared" si="4"/>
        <v>3.7730768079949732E-2</v>
      </c>
      <c r="T66" s="59">
        <v>53</v>
      </c>
      <c r="U66" s="42">
        <f t="shared" si="5"/>
        <v>6.6666666666666666E-2</v>
      </c>
    </row>
    <row r="67" spans="1:21" x14ac:dyDescent="0.25">
      <c r="A67" s="26">
        <v>2015</v>
      </c>
      <c r="B67" s="25" t="s">
        <v>47</v>
      </c>
      <c r="C67" s="25" t="s">
        <v>2</v>
      </c>
      <c r="D67" s="25" t="s">
        <v>38</v>
      </c>
      <c r="E67" s="27">
        <v>58</v>
      </c>
      <c r="F67" s="36">
        <f t="shared" si="2"/>
        <v>6.8485063171566888E-3</v>
      </c>
      <c r="G67" s="27">
        <v>2</v>
      </c>
      <c r="H67" s="35">
        <f t="shared" si="3"/>
        <v>1.282051282051282E-2</v>
      </c>
      <c r="Q67" s="59" t="s">
        <v>13</v>
      </c>
      <c r="R67" s="59">
        <v>2646</v>
      </c>
      <c r="S67" s="42">
        <f t="shared" si="4"/>
        <v>7.9171778223272787E-2</v>
      </c>
      <c r="T67" s="59">
        <v>24</v>
      </c>
      <c r="U67" s="63">
        <f t="shared" si="5"/>
        <v>3.0188679245283019E-2</v>
      </c>
    </row>
    <row r="68" spans="1:21" x14ac:dyDescent="0.25">
      <c r="A68" s="26">
        <v>2015</v>
      </c>
      <c r="B68" s="25" t="s">
        <v>47</v>
      </c>
      <c r="C68" s="25" t="s">
        <v>23</v>
      </c>
      <c r="D68" s="25" t="s">
        <v>36</v>
      </c>
      <c r="E68" s="27">
        <v>60</v>
      </c>
      <c r="F68" s="36">
        <f t="shared" si="2"/>
        <v>7.0846617074034716E-3</v>
      </c>
      <c r="G68" s="27">
        <v>4</v>
      </c>
      <c r="H68" s="35">
        <f t="shared" si="3"/>
        <v>2.564102564102564E-2</v>
      </c>
      <c r="Q68" s="59" t="s">
        <v>14</v>
      </c>
      <c r="R68" s="59">
        <v>161</v>
      </c>
      <c r="S68" s="50">
        <f t="shared" si="4"/>
        <v>4.8173304209927891E-3</v>
      </c>
      <c r="T68" s="59">
        <v>19</v>
      </c>
      <c r="U68" s="63">
        <f t="shared" si="5"/>
        <v>2.3899371069182392E-2</v>
      </c>
    </row>
    <row r="69" spans="1:21" x14ac:dyDescent="0.25">
      <c r="A69" s="26">
        <v>2015</v>
      </c>
      <c r="B69" s="25" t="s">
        <v>47</v>
      </c>
      <c r="C69" s="25" t="s">
        <v>26</v>
      </c>
      <c r="D69" s="25" t="s">
        <v>36</v>
      </c>
      <c r="E69" s="27">
        <v>24</v>
      </c>
      <c r="F69" s="36">
        <f t="shared" si="2"/>
        <v>2.8338646829613886E-3</v>
      </c>
      <c r="G69" s="27">
        <v>1</v>
      </c>
      <c r="H69" s="34">
        <f t="shared" si="3"/>
        <v>6.41025641025641E-3</v>
      </c>
      <c r="Q69" s="59" t="s">
        <v>5</v>
      </c>
      <c r="R69" s="59">
        <v>23</v>
      </c>
      <c r="S69" s="50">
        <f t="shared" si="4"/>
        <v>6.8819006014182705E-4</v>
      </c>
      <c r="T69" s="59">
        <v>3</v>
      </c>
      <c r="U69" s="50">
        <f t="shared" si="5"/>
        <v>3.7735849056603774E-3</v>
      </c>
    </row>
    <row r="70" spans="1:21" x14ac:dyDescent="0.25">
      <c r="A70" s="26">
        <v>2015</v>
      </c>
      <c r="B70" s="25" t="s">
        <v>47</v>
      </c>
      <c r="C70" s="25" t="s">
        <v>55</v>
      </c>
      <c r="D70" s="25" t="s">
        <v>37</v>
      </c>
      <c r="E70" s="27">
        <v>8</v>
      </c>
      <c r="F70" s="36">
        <f t="shared" si="2"/>
        <v>9.4462156098712956E-4</v>
      </c>
      <c r="G70" s="27">
        <v>2</v>
      </c>
      <c r="H70" s="35">
        <f t="shared" si="3"/>
        <v>1.282051282051282E-2</v>
      </c>
      <c r="Q70" s="59" t="s">
        <v>3</v>
      </c>
      <c r="R70" s="59">
        <v>11</v>
      </c>
      <c r="S70" s="50">
        <f t="shared" si="4"/>
        <v>3.2913437658956945E-4</v>
      </c>
      <c r="T70" s="59">
        <v>5</v>
      </c>
      <c r="U70" s="50">
        <f t="shared" si="5"/>
        <v>6.2893081761006293E-3</v>
      </c>
    </row>
    <row r="71" spans="1:21" x14ac:dyDescent="0.25">
      <c r="A71" s="26">
        <v>2015</v>
      </c>
      <c r="B71" s="25" t="s">
        <v>47</v>
      </c>
      <c r="C71" s="25" t="s">
        <v>60</v>
      </c>
      <c r="D71" s="25" t="s">
        <v>35</v>
      </c>
      <c r="E71" s="27">
        <v>1</v>
      </c>
      <c r="F71" s="36">
        <f t="shared" si="2"/>
        <v>1.180776951233912E-4</v>
      </c>
      <c r="G71" s="27">
        <v>1</v>
      </c>
      <c r="H71" s="34">
        <f t="shared" si="3"/>
        <v>6.41025641025641E-3</v>
      </c>
      <c r="Q71" s="59" t="s">
        <v>65</v>
      </c>
      <c r="R71" s="59">
        <v>51</v>
      </c>
      <c r="S71" s="50">
        <f t="shared" si="4"/>
        <v>1.5259866550970946E-3</v>
      </c>
      <c r="T71" s="59">
        <v>1</v>
      </c>
      <c r="U71" s="50">
        <f t="shared" si="5"/>
        <v>1.2578616352201257E-3</v>
      </c>
    </row>
    <row r="72" spans="1:21" x14ac:dyDescent="0.25">
      <c r="A72" s="26">
        <v>2015</v>
      </c>
      <c r="B72" s="25" t="s">
        <v>47</v>
      </c>
      <c r="C72" s="25" t="s">
        <v>56</v>
      </c>
      <c r="D72" s="25" t="s">
        <v>37</v>
      </c>
      <c r="E72" s="27">
        <v>9</v>
      </c>
      <c r="F72" s="36">
        <f t="shared" si="2"/>
        <v>1.0626992561105207E-3</v>
      </c>
      <c r="G72" s="27">
        <v>3</v>
      </c>
      <c r="H72" s="35">
        <f t="shared" si="3"/>
        <v>1.9230769230769232E-2</v>
      </c>
      <c r="Q72" s="59" t="s">
        <v>27</v>
      </c>
      <c r="R72" s="59">
        <v>39</v>
      </c>
      <c r="S72" s="50">
        <f t="shared" si="4"/>
        <v>1.166930971544837E-3</v>
      </c>
      <c r="T72" s="59">
        <v>10</v>
      </c>
      <c r="U72" s="50">
        <f t="shared" si="5"/>
        <v>1.2578616352201259E-2</v>
      </c>
    </row>
    <row r="73" spans="1:21" x14ac:dyDescent="0.25">
      <c r="A73" s="26">
        <v>2015</v>
      </c>
      <c r="B73" s="25" t="s">
        <v>47</v>
      </c>
      <c r="C73" s="25" t="s">
        <v>12</v>
      </c>
      <c r="D73" s="25" t="s">
        <v>37</v>
      </c>
      <c r="E73" s="27">
        <v>85</v>
      </c>
      <c r="F73" s="36">
        <f t="shared" si="2"/>
        <v>1.0036604085488251E-2</v>
      </c>
      <c r="G73" s="27">
        <v>4</v>
      </c>
      <c r="H73" s="35">
        <f t="shared" si="3"/>
        <v>2.564102564102564E-2</v>
      </c>
      <c r="Q73" s="59" t="s">
        <v>8</v>
      </c>
      <c r="R73" s="59">
        <v>1961</v>
      </c>
      <c r="S73" s="42">
        <f t="shared" si="4"/>
        <v>5.8675682953831423E-2</v>
      </c>
      <c r="T73" s="59">
        <v>11</v>
      </c>
      <c r="U73" s="50">
        <f t="shared" si="5"/>
        <v>1.3836477987421384E-2</v>
      </c>
    </row>
    <row r="74" spans="1:21" x14ac:dyDescent="0.25">
      <c r="A74" s="26">
        <v>2015</v>
      </c>
      <c r="B74" s="25" t="s">
        <v>47</v>
      </c>
      <c r="C74" s="25" t="s">
        <v>39</v>
      </c>
      <c r="D74" s="25" t="s">
        <v>38</v>
      </c>
      <c r="E74" s="27">
        <v>241</v>
      </c>
      <c r="F74" s="37">
        <f t="shared" si="2"/>
        <v>2.8456724524737277E-2</v>
      </c>
      <c r="G74" s="27">
        <v>9</v>
      </c>
      <c r="H74" s="35">
        <f t="shared" si="3"/>
        <v>5.7692307692307696E-2</v>
      </c>
      <c r="Q74" s="59" t="s">
        <v>22</v>
      </c>
      <c r="R74" s="59">
        <v>3402</v>
      </c>
      <c r="S74" s="42">
        <f t="shared" si="4"/>
        <v>0.10179228628706502</v>
      </c>
      <c r="T74" s="59">
        <v>43</v>
      </c>
      <c r="U74" s="42">
        <f t="shared" si="5"/>
        <v>5.4088050314465411E-2</v>
      </c>
    </row>
    <row r="75" spans="1:21" ht="15.75" thickBot="1" x14ac:dyDescent="0.3">
      <c r="A75" s="19">
        <v>2015</v>
      </c>
      <c r="B75" s="18" t="s">
        <v>47</v>
      </c>
      <c r="C75" s="18" t="s">
        <v>15</v>
      </c>
      <c r="D75" s="18" t="s">
        <v>35</v>
      </c>
      <c r="E75" s="20">
        <v>962</v>
      </c>
      <c r="F75" s="37">
        <f t="shared" si="2"/>
        <v>0.11359074270870233</v>
      </c>
      <c r="G75" s="20">
        <v>16</v>
      </c>
      <c r="H75" s="35">
        <f t="shared" si="3"/>
        <v>0.10256410256410256</v>
      </c>
      <c r="Q75" s="59" t="s">
        <v>24</v>
      </c>
      <c r="R75" s="59">
        <v>268</v>
      </c>
      <c r="S75" s="50">
        <f t="shared" si="4"/>
        <v>8.0189102660004185E-3</v>
      </c>
      <c r="T75" s="59">
        <v>25</v>
      </c>
      <c r="U75" s="63">
        <f t="shared" si="5"/>
        <v>3.1446540880503145E-2</v>
      </c>
    </row>
    <row r="76" spans="1:21" s="24" customFormat="1" ht="15.75" thickBot="1" x14ac:dyDescent="0.3">
      <c r="A76" s="74" t="s">
        <v>66</v>
      </c>
      <c r="B76" s="75"/>
      <c r="C76" s="75"/>
      <c r="D76" s="76"/>
      <c r="E76" s="23">
        <f>SUM(E42:E75)</f>
        <v>8469</v>
      </c>
      <c r="F76" s="23"/>
      <c r="G76" s="23">
        <f>SUM(G42:G75)</f>
        <v>156</v>
      </c>
      <c r="H76" s="21"/>
      <c r="I76" s="40"/>
      <c r="J76" s="40"/>
      <c r="K76" s="40"/>
      <c r="L76" s="40"/>
      <c r="M76" s="40"/>
      <c r="N76" s="40"/>
      <c r="O76" s="40"/>
      <c r="Q76" s="59" t="s">
        <v>9</v>
      </c>
      <c r="R76" s="59">
        <v>29</v>
      </c>
      <c r="S76" s="50">
        <f t="shared" si="4"/>
        <v>8.6771790191795574E-4</v>
      </c>
      <c r="T76" s="59">
        <v>5</v>
      </c>
      <c r="U76" s="50">
        <f t="shared" si="5"/>
        <v>6.2893081761006293E-3</v>
      </c>
    </row>
    <row r="77" spans="1:21" x14ac:dyDescent="0.25">
      <c r="A77" s="29">
        <v>2016</v>
      </c>
      <c r="B77" s="30" t="s">
        <v>47</v>
      </c>
      <c r="C77" s="30" t="s">
        <v>19</v>
      </c>
      <c r="D77" s="30" t="s">
        <v>37</v>
      </c>
      <c r="E77" s="31">
        <v>2</v>
      </c>
      <c r="F77" s="36">
        <f>E77/7056</f>
        <v>2.834467120181406E-4</v>
      </c>
      <c r="G77" s="31">
        <v>1</v>
      </c>
      <c r="H77" s="34">
        <f>G77/157</f>
        <v>6.369426751592357E-3</v>
      </c>
      <c r="Q77" s="59" t="s">
        <v>18</v>
      </c>
      <c r="R77" s="59">
        <v>69</v>
      </c>
      <c r="S77" s="50">
        <f t="shared" si="4"/>
        <v>2.0645701804254809E-3</v>
      </c>
      <c r="T77" s="59">
        <v>10</v>
      </c>
      <c r="U77" s="50">
        <f t="shared" si="5"/>
        <v>1.2578616352201259E-2</v>
      </c>
    </row>
    <row r="78" spans="1:21" x14ac:dyDescent="0.25">
      <c r="A78" s="26">
        <v>2016</v>
      </c>
      <c r="B78" s="25" t="s">
        <v>47</v>
      </c>
      <c r="C78" s="25" t="s">
        <v>61</v>
      </c>
      <c r="D78" s="25" t="s">
        <v>38</v>
      </c>
      <c r="E78" s="27">
        <v>36</v>
      </c>
      <c r="F78" s="36">
        <f t="shared" ref="F78:F111" si="6">E78/7056</f>
        <v>5.1020408163265302E-3</v>
      </c>
      <c r="G78" s="27">
        <v>2</v>
      </c>
      <c r="H78" s="35">
        <f t="shared" ref="H78:H111" si="7">G78/157</f>
        <v>1.2738853503184714E-2</v>
      </c>
      <c r="Q78" s="59" t="s">
        <v>59</v>
      </c>
      <c r="R78" s="59">
        <v>37</v>
      </c>
      <c r="S78" s="50">
        <f t="shared" si="4"/>
        <v>1.1070883576194607E-3</v>
      </c>
      <c r="T78" s="59">
        <v>3</v>
      </c>
      <c r="U78" s="50">
        <f t="shared" si="5"/>
        <v>3.7735849056603774E-3</v>
      </c>
    </row>
    <row r="79" spans="1:21" x14ac:dyDescent="0.25">
      <c r="A79" s="26">
        <v>2016</v>
      </c>
      <c r="B79" s="25" t="s">
        <v>47</v>
      </c>
      <c r="C79" s="25" t="s">
        <v>1</v>
      </c>
      <c r="D79" s="25" t="s">
        <v>38</v>
      </c>
      <c r="E79" s="27">
        <v>111</v>
      </c>
      <c r="F79" s="37">
        <f t="shared" si="6"/>
        <v>1.5731292517006803E-2</v>
      </c>
      <c r="G79" s="27">
        <v>8</v>
      </c>
      <c r="H79" s="35">
        <f t="shared" si="7"/>
        <v>5.0955414012738856E-2</v>
      </c>
      <c r="Q79" s="59" t="s">
        <v>2</v>
      </c>
      <c r="R79" s="59">
        <v>956</v>
      </c>
      <c r="S79" s="41">
        <f t="shared" si="4"/>
        <v>2.8604769456329851E-2</v>
      </c>
      <c r="T79" s="59">
        <v>18</v>
      </c>
      <c r="U79" s="63">
        <f t="shared" si="5"/>
        <v>2.2641509433962263E-2</v>
      </c>
    </row>
    <row r="80" spans="1:21" x14ac:dyDescent="0.25">
      <c r="A80" s="26">
        <v>2016</v>
      </c>
      <c r="B80" s="25" t="s">
        <v>47</v>
      </c>
      <c r="C80" s="25" t="s">
        <v>6</v>
      </c>
      <c r="D80" s="25" t="s">
        <v>38</v>
      </c>
      <c r="E80" s="27">
        <v>177</v>
      </c>
      <c r="F80" s="37">
        <f t="shared" si="6"/>
        <v>2.5085034013605442E-2</v>
      </c>
      <c r="G80" s="27">
        <v>6</v>
      </c>
      <c r="H80" s="35">
        <f t="shared" si="7"/>
        <v>3.8216560509554139E-2</v>
      </c>
      <c r="Q80" s="59" t="s">
        <v>23</v>
      </c>
      <c r="R80" s="59">
        <v>180</v>
      </c>
      <c r="S80" s="50">
        <f t="shared" si="4"/>
        <v>5.3858352532838638E-3</v>
      </c>
      <c r="T80" s="59">
        <v>21</v>
      </c>
      <c r="U80" s="63">
        <f t="shared" si="5"/>
        <v>2.6415094339622643E-2</v>
      </c>
    </row>
    <row r="81" spans="1:23" x14ac:dyDescent="0.25">
      <c r="A81" s="26">
        <v>2016</v>
      </c>
      <c r="B81" s="25" t="s">
        <v>47</v>
      </c>
      <c r="C81" s="25" t="s">
        <v>20</v>
      </c>
      <c r="D81" s="25" t="s">
        <v>37</v>
      </c>
      <c r="E81" s="27">
        <v>24</v>
      </c>
      <c r="F81" s="36">
        <f t="shared" si="6"/>
        <v>3.4013605442176869E-3</v>
      </c>
      <c r="G81" s="27">
        <v>5</v>
      </c>
      <c r="H81" s="35">
        <f t="shared" si="7"/>
        <v>3.1847133757961783E-2</v>
      </c>
      <c r="Q81" s="59" t="s">
        <v>26</v>
      </c>
      <c r="R81" s="59">
        <v>111</v>
      </c>
      <c r="S81" s="50">
        <f t="shared" si="4"/>
        <v>3.3212650728583824E-3</v>
      </c>
      <c r="T81" s="59">
        <v>7</v>
      </c>
      <c r="U81" s="50">
        <f t="shared" si="5"/>
        <v>8.8050314465408803E-3</v>
      </c>
    </row>
    <row r="82" spans="1:23" x14ac:dyDescent="0.25">
      <c r="A82" s="26">
        <v>2016</v>
      </c>
      <c r="B82" s="25" t="s">
        <v>47</v>
      </c>
      <c r="C82" s="25" t="s">
        <v>51</v>
      </c>
      <c r="D82" s="25" t="s">
        <v>38</v>
      </c>
      <c r="E82" s="27">
        <v>116</v>
      </c>
      <c r="F82" s="37">
        <f t="shared" si="6"/>
        <v>1.6439909297052153E-2</v>
      </c>
      <c r="G82" s="27">
        <v>1</v>
      </c>
      <c r="H82" s="34">
        <f t="shared" si="7"/>
        <v>6.369426751592357E-3</v>
      </c>
      <c r="Q82" s="59" t="s">
        <v>55</v>
      </c>
      <c r="R82" s="59">
        <v>13</v>
      </c>
      <c r="S82" s="50">
        <f t="shared" si="4"/>
        <v>3.889769905149457E-4</v>
      </c>
      <c r="T82" s="59">
        <v>6</v>
      </c>
      <c r="U82" s="50">
        <f t="shared" si="5"/>
        <v>7.5471698113207548E-3</v>
      </c>
    </row>
    <row r="83" spans="1:23" x14ac:dyDescent="0.25">
      <c r="A83" s="26">
        <v>2016</v>
      </c>
      <c r="B83" s="25" t="s">
        <v>47</v>
      </c>
      <c r="C83" s="25" t="s">
        <v>4</v>
      </c>
      <c r="D83" s="25" t="s">
        <v>38</v>
      </c>
      <c r="E83" s="27">
        <v>534</v>
      </c>
      <c r="F83" s="37">
        <f t="shared" si="6"/>
        <v>7.5680272108843538E-2</v>
      </c>
      <c r="G83" s="27">
        <v>11</v>
      </c>
      <c r="H83" s="35">
        <f t="shared" si="7"/>
        <v>7.0063694267515922E-2</v>
      </c>
      <c r="Q83" s="59" t="s">
        <v>60</v>
      </c>
      <c r="R83" s="59">
        <v>12</v>
      </c>
      <c r="S83" s="50">
        <f t="shared" si="4"/>
        <v>3.5905568355225755E-4</v>
      </c>
      <c r="T83" s="59">
        <v>2</v>
      </c>
      <c r="U83" s="50">
        <f t="shared" si="5"/>
        <v>2.5157232704402514E-3</v>
      </c>
    </row>
    <row r="84" spans="1:23" x14ac:dyDescent="0.25">
      <c r="A84" s="26">
        <v>2016</v>
      </c>
      <c r="B84" s="25" t="s">
        <v>47</v>
      </c>
      <c r="C84" s="25" t="s">
        <v>52</v>
      </c>
      <c r="D84" s="25" t="s">
        <v>35</v>
      </c>
      <c r="E84" s="27">
        <v>57</v>
      </c>
      <c r="F84" s="36">
        <f t="shared" si="6"/>
        <v>8.0782312925170071E-3</v>
      </c>
      <c r="G84" s="27">
        <v>4</v>
      </c>
      <c r="H84" s="35">
        <f t="shared" si="7"/>
        <v>2.5477707006369428E-2</v>
      </c>
      <c r="Q84" s="59" t="s">
        <v>56</v>
      </c>
      <c r="R84" s="59">
        <v>121</v>
      </c>
      <c r="S84" s="50">
        <f t="shared" si="4"/>
        <v>3.6204781424852639E-3</v>
      </c>
      <c r="T84" s="59">
        <v>11</v>
      </c>
      <c r="U84" s="50">
        <f t="shared" si="5"/>
        <v>1.3836477987421384E-2</v>
      </c>
    </row>
    <row r="85" spans="1:23" x14ac:dyDescent="0.25">
      <c r="A85" s="26">
        <v>2016</v>
      </c>
      <c r="B85" s="25" t="s">
        <v>47</v>
      </c>
      <c r="C85" s="25" t="s">
        <v>53</v>
      </c>
      <c r="D85" s="25" t="s">
        <v>35</v>
      </c>
      <c r="E85" s="27">
        <v>1347</v>
      </c>
      <c r="F85" s="37">
        <f t="shared" si="6"/>
        <v>0.19090136054421769</v>
      </c>
      <c r="G85" s="27">
        <v>13</v>
      </c>
      <c r="H85" s="35">
        <f t="shared" si="7"/>
        <v>8.2802547770700632E-2</v>
      </c>
      <c r="Q85" s="59" t="s">
        <v>12</v>
      </c>
      <c r="R85" s="59">
        <v>809</v>
      </c>
      <c r="S85" s="63">
        <f t="shared" si="4"/>
        <v>2.4206337332814697E-2</v>
      </c>
      <c r="T85" s="59">
        <v>43</v>
      </c>
      <c r="U85" s="41">
        <f t="shared" si="5"/>
        <v>5.4088050314465411E-2</v>
      </c>
    </row>
    <row r="86" spans="1:23" x14ac:dyDescent="0.25">
      <c r="A86" s="26">
        <v>2016</v>
      </c>
      <c r="B86" s="25" t="s">
        <v>47</v>
      </c>
      <c r="C86" s="25" t="s">
        <v>54</v>
      </c>
      <c r="D86" s="25" t="s">
        <v>37</v>
      </c>
      <c r="E86" s="27">
        <v>50</v>
      </c>
      <c r="F86" s="36">
        <f t="shared" si="6"/>
        <v>7.0861678004535151E-3</v>
      </c>
      <c r="G86" s="27">
        <v>1</v>
      </c>
      <c r="H86" s="34">
        <f t="shared" si="7"/>
        <v>6.369426751592357E-3</v>
      </c>
      <c r="Q86" s="59" t="s">
        <v>57</v>
      </c>
      <c r="R86" s="59">
        <v>561</v>
      </c>
      <c r="S86" s="63">
        <f t="shared" si="4"/>
        <v>1.6785853206068041E-2</v>
      </c>
      <c r="T86" s="59">
        <v>10</v>
      </c>
      <c r="U86" s="50">
        <f t="shared" si="5"/>
        <v>1.2578616352201259E-2</v>
      </c>
    </row>
    <row r="87" spans="1:23" x14ac:dyDescent="0.25">
      <c r="A87" s="26">
        <v>2016</v>
      </c>
      <c r="B87" s="25" t="s">
        <v>47</v>
      </c>
      <c r="C87" s="25" t="s">
        <v>62</v>
      </c>
      <c r="D87" s="25" t="s">
        <v>37</v>
      </c>
      <c r="E87" s="27">
        <v>4</v>
      </c>
      <c r="F87" s="36">
        <f t="shared" si="6"/>
        <v>5.6689342403628119E-4</v>
      </c>
      <c r="G87" s="27">
        <v>1</v>
      </c>
      <c r="H87" s="34">
        <f t="shared" si="7"/>
        <v>6.369426751592357E-3</v>
      </c>
      <c r="Q87" s="59" t="s">
        <v>58</v>
      </c>
      <c r="R87" s="59">
        <v>10</v>
      </c>
      <c r="S87" s="50">
        <f t="shared" si="4"/>
        <v>2.992130696268813E-4</v>
      </c>
      <c r="T87" s="59">
        <v>2</v>
      </c>
      <c r="U87" s="50">
        <f t="shared" si="5"/>
        <v>2.5157232704402514E-3</v>
      </c>
    </row>
    <row r="88" spans="1:23" x14ac:dyDescent="0.25">
      <c r="A88" s="26">
        <v>2016</v>
      </c>
      <c r="B88" s="25" t="s">
        <v>47</v>
      </c>
      <c r="C88" s="25" t="s">
        <v>21</v>
      </c>
      <c r="D88" s="25" t="s">
        <v>36</v>
      </c>
      <c r="E88" s="27">
        <v>69</v>
      </c>
      <c r="F88" s="36">
        <f t="shared" si="6"/>
        <v>9.7789115646258508E-3</v>
      </c>
      <c r="G88" s="27">
        <v>2</v>
      </c>
      <c r="H88" s="35">
        <f t="shared" si="7"/>
        <v>1.2738853503184714E-2</v>
      </c>
      <c r="Q88" s="59" t="s">
        <v>25</v>
      </c>
      <c r="R88" s="59">
        <v>43</v>
      </c>
      <c r="S88" s="50">
        <f t="shared" si="4"/>
        <v>1.2866161993955896E-3</v>
      </c>
      <c r="T88" s="59">
        <v>6</v>
      </c>
      <c r="U88" s="50">
        <f t="shared" si="5"/>
        <v>7.5471698113207548E-3</v>
      </c>
    </row>
    <row r="89" spans="1:23" x14ac:dyDescent="0.25">
      <c r="A89" s="26">
        <v>2016</v>
      </c>
      <c r="B89" s="25" t="s">
        <v>47</v>
      </c>
      <c r="C89" s="25" t="s">
        <v>28</v>
      </c>
      <c r="D89" s="25" t="s">
        <v>36</v>
      </c>
      <c r="E89" s="27">
        <v>251</v>
      </c>
      <c r="F89" s="37">
        <f t="shared" si="6"/>
        <v>3.5572562358276646E-2</v>
      </c>
      <c r="G89" s="27">
        <v>2</v>
      </c>
      <c r="H89" s="35">
        <f t="shared" si="7"/>
        <v>1.2738853503184714E-2</v>
      </c>
      <c r="Q89" s="59" t="s">
        <v>39</v>
      </c>
      <c r="R89" s="59">
        <v>1608</v>
      </c>
      <c r="S89" s="41">
        <f t="shared" si="4"/>
        <v>4.8113461596002514E-2</v>
      </c>
      <c r="T89" s="59">
        <v>29</v>
      </c>
      <c r="U89" s="41">
        <f t="shared" si="5"/>
        <v>3.6477987421383647E-2</v>
      </c>
    </row>
    <row r="90" spans="1:23" x14ac:dyDescent="0.25">
      <c r="A90" s="26">
        <v>2016</v>
      </c>
      <c r="B90" s="25" t="s">
        <v>47</v>
      </c>
      <c r="C90" s="25" t="s">
        <v>17</v>
      </c>
      <c r="D90" s="25" t="s">
        <v>35</v>
      </c>
      <c r="E90" s="27">
        <v>352</v>
      </c>
      <c r="F90" s="37">
        <f t="shared" si="6"/>
        <v>4.9886621315192746E-2</v>
      </c>
      <c r="G90" s="27">
        <v>12</v>
      </c>
      <c r="H90" s="35">
        <f t="shared" si="7"/>
        <v>7.6433121019108277E-2</v>
      </c>
      <c r="Q90" s="59" t="s">
        <v>63</v>
      </c>
      <c r="R90" s="59">
        <v>2</v>
      </c>
      <c r="S90" s="50">
        <f t="shared" si="4"/>
        <v>5.9842613925376262E-5</v>
      </c>
      <c r="T90" s="59">
        <v>2</v>
      </c>
      <c r="U90" s="50">
        <f t="shared" si="5"/>
        <v>2.5157232704402514E-3</v>
      </c>
    </row>
    <row r="91" spans="1:23" x14ac:dyDescent="0.25">
      <c r="A91" s="26">
        <v>2016</v>
      </c>
      <c r="B91" s="25" t="s">
        <v>47</v>
      </c>
      <c r="C91" s="25" t="s">
        <v>13</v>
      </c>
      <c r="D91" s="25" t="s">
        <v>35</v>
      </c>
      <c r="E91" s="27">
        <v>1361</v>
      </c>
      <c r="F91" s="37">
        <f t="shared" si="6"/>
        <v>0.19288548752834467</v>
      </c>
      <c r="G91" s="27">
        <v>6</v>
      </c>
      <c r="H91" s="35">
        <f t="shared" si="7"/>
        <v>3.8216560509554139E-2</v>
      </c>
      <c r="Q91" s="59" t="s">
        <v>15</v>
      </c>
      <c r="R91" s="59">
        <v>6307</v>
      </c>
      <c r="S91" s="42">
        <f t="shared" si="4"/>
        <v>0.18871368301367403</v>
      </c>
      <c r="T91" s="59">
        <v>130</v>
      </c>
      <c r="U91" s="42">
        <f t="shared" si="5"/>
        <v>0.16352201257861634</v>
      </c>
      <c r="V91" s="58"/>
      <c r="W91" s="58"/>
    </row>
    <row r="92" spans="1:23" x14ac:dyDescent="0.25">
      <c r="A92" s="26">
        <v>2016</v>
      </c>
      <c r="B92" s="25" t="s">
        <v>47</v>
      </c>
      <c r="C92" s="25" t="s">
        <v>14</v>
      </c>
      <c r="D92" s="25" t="s">
        <v>35</v>
      </c>
      <c r="E92" s="27">
        <v>20</v>
      </c>
      <c r="F92" s="36">
        <f t="shared" si="6"/>
        <v>2.8344671201814059E-3</v>
      </c>
      <c r="G92" s="27">
        <v>1</v>
      </c>
      <c r="H92" s="34">
        <f t="shared" si="7"/>
        <v>6.369426751592357E-3</v>
      </c>
      <c r="Q92" s="59" t="s">
        <v>64</v>
      </c>
      <c r="R92" s="59">
        <v>4</v>
      </c>
      <c r="S92" s="50">
        <f t="shared" si="4"/>
        <v>1.1968522785075252E-4</v>
      </c>
      <c r="T92" s="59">
        <v>1</v>
      </c>
      <c r="U92" s="50">
        <f t="shared" si="5"/>
        <v>1.2578616352201257E-3</v>
      </c>
      <c r="V92" s="58"/>
      <c r="W92" s="58"/>
    </row>
    <row r="93" spans="1:23" x14ac:dyDescent="0.25">
      <c r="A93" s="26">
        <v>2016</v>
      </c>
      <c r="B93" s="25" t="s">
        <v>47</v>
      </c>
      <c r="C93" s="25" t="s">
        <v>5</v>
      </c>
      <c r="D93" s="25" t="s">
        <v>38</v>
      </c>
      <c r="E93" s="27">
        <v>3</v>
      </c>
      <c r="F93" s="36">
        <f t="shared" si="6"/>
        <v>4.2517006802721087E-4</v>
      </c>
      <c r="G93" s="27">
        <v>1</v>
      </c>
      <c r="H93" s="34">
        <f t="shared" si="7"/>
        <v>6.369426751592357E-3</v>
      </c>
      <c r="T93" s="58"/>
      <c r="U93" s="58"/>
      <c r="V93" s="58"/>
      <c r="W93" s="58"/>
    </row>
    <row r="94" spans="1:23" x14ac:dyDescent="0.25">
      <c r="A94" s="26">
        <v>2016</v>
      </c>
      <c r="B94" s="25" t="s">
        <v>47</v>
      </c>
      <c r="C94" s="25" t="s">
        <v>3</v>
      </c>
      <c r="D94" s="25" t="s">
        <v>38</v>
      </c>
      <c r="E94" s="27">
        <v>4</v>
      </c>
      <c r="F94" s="36">
        <f t="shared" si="6"/>
        <v>5.6689342403628119E-4</v>
      </c>
      <c r="G94" s="27">
        <v>2</v>
      </c>
      <c r="H94" s="35">
        <f t="shared" si="7"/>
        <v>1.2738853503184714E-2</v>
      </c>
      <c r="T94" s="58"/>
      <c r="U94" s="58"/>
      <c r="V94" s="58"/>
      <c r="W94" s="58"/>
    </row>
    <row r="95" spans="1:23" x14ac:dyDescent="0.25">
      <c r="A95" s="26">
        <v>2016</v>
      </c>
      <c r="B95" s="25" t="s">
        <v>47</v>
      </c>
      <c r="C95" s="25" t="s">
        <v>27</v>
      </c>
      <c r="D95" s="25" t="s">
        <v>36</v>
      </c>
      <c r="E95" s="27">
        <v>2</v>
      </c>
      <c r="F95" s="36">
        <f t="shared" si="6"/>
        <v>2.834467120181406E-4</v>
      </c>
      <c r="G95" s="27">
        <v>1</v>
      </c>
      <c r="H95" s="34">
        <f t="shared" si="7"/>
        <v>6.369426751592357E-3</v>
      </c>
      <c r="T95" s="58"/>
      <c r="U95" s="58"/>
      <c r="V95" s="58"/>
      <c r="W95" s="58"/>
    </row>
    <row r="96" spans="1:23" x14ac:dyDescent="0.25">
      <c r="A96" s="26">
        <v>2016</v>
      </c>
      <c r="B96" s="25" t="s">
        <v>47</v>
      </c>
      <c r="C96" s="25" t="s">
        <v>8</v>
      </c>
      <c r="D96" s="25" t="s">
        <v>38</v>
      </c>
      <c r="E96" s="27">
        <v>828</v>
      </c>
      <c r="F96" s="37">
        <f t="shared" si="6"/>
        <v>0.11734693877551021</v>
      </c>
      <c r="G96" s="27">
        <v>3</v>
      </c>
      <c r="H96" s="35">
        <f t="shared" si="7"/>
        <v>1.9108280254777069E-2</v>
      </c>
      <c r="T96" s="58"/>
      <c r="U96" s="58"/>
      <c r="V96" s="58"/>
      <c r="W96" s="58"/>
    </row>
    <row r="97" spans="1:23" x14ac:dyDescent="0.25">
      <c r="A97" s="26">
        <v>2016</v>
      </c>
      <c r="B97" s="25" t="s">
        <v>47</v>
      </c>
      <c r="C97" s="25" t="s">
        <v>22</v>
      </c>
      <c r="D97" s="25" t="s">
        <v>36</v>
      </c>
      <c r="E97" s="27">
        <v>36</v>
      </c>
      <c r="F97" s="36">
        <f t="shared" si="6"/>
        <v>5.1020408163265302E-3</v>
      </c>
      <c r="G97" s="27">
        <v>4</v>
      </c>
      <c r="H97" s="35">
        <f t="shared" si="7"/>
        <v>2.5477707006369428E-2</v>
      </c>
      <c r="T97" s="58"/>
      <c r="U97" s="58"/>
      <c r="V97" s="58"/>
      <c r="W97" s="58"/>
    </row>
    <row r="98" spans="1:23" x14ac:dyDescent="0.25">
      <c r="A98" s="26">
        <v>2016</v>
      </c>
      <c r="B98" s="25" t="s">
        <v>47</v>
      </c>
      <c r="C98" s="25" t="s">
        <v>24</v>
      </c>
      <c r="D98" s="25" t="s">
        <v>37</v>
      </c>
      <c r="E98" s="27">
        <v>29</v>
      </c>
      <c r="F98" s="36">
        <f t="shared" si="6"/>
        <v>4.1099773242630382E-3</v>
      </c>
      <c r="G98" s="27">
        <v>6</v>
      </c>
      <c r="H98" s="35">
        <f t="shared" si="7"/>
        <v>3.8216560509554139E-2</v>
      </c>
      <c r="T98" s="58"/>
      <c r="U98" s="58"/>
      <c r="V98" s="58"/>
      <c r="W98" s="58"/>
    </row>
    <row r="99" spans="1:23" x14ac:dyDescent="0.25">
      <c r="A99" s="26">
        <v>2016</v>
      </c>
      <c r="B99" s="25" t="s">
        <v>47</v>
      </c>
      <c r="C99" s="25" t="s">
        <v>18</v>
      </c>
      <c r="D99" s="25" t="s">
        <v>35</v>
      </c>
      <c r="E99" s="27">
        <v>8</v>
      </c>
      <c r="F99" s="36">
        <f t="shared" si="6"/>
        <v>1.1337868480725624E-3</v>
      </c>
      <c r="G99" s="27">
        <v>1</v>
      </c>
      <c r="H99" s="34">
        <f t="shared" si="7"/>
        <v>6.369426751592357E-3</v>
      </c>
      <c r="T99" s="58"/>
      <c r="U99" s="58"/>
      <c r="V99" s="58"/>
      <c r="W99" s="58"/>
    </row>
    <row r="100" spans="1:23" x14ac:dyDescent="0.25">
      <c r="A100" s="26">
        <v>2016</v>
      </c>
      <c r="B100" s="25" t="s">
        <v>47</v>
      </c>
      <c r="C100" s="25" t="s">
        <v>59</v>
      </c>
      <c r="D100" s="25" t="s">
        <v>37</v>
      </c>
      <c r="E100" s="27">
        <v>33</v>
      </c>
      <c r="F100" s="36">
        <f t="shared" si="6"/>
        <v>4.6768707482993197E-3</v>
      </c>
      <c r="G100" s="27">
        <v>1</v>
      </c>
      <c r="H100" s="34">
        <f t="shared" si="7"/>
        <v>6.369426751592357E-3</v>
      </c>
      <c r="T100" s="58"/>
      <c r="U100" s="58"/>
      <c r="V100" s="58"/>
      <c r="W100" s="58"/>
    </row>
    <row r="101" spans="1:23" x14ac:dyDescent="0.25">
      <c r="A101" s="26">
        <v>2016</v>
      </c>
      <c r="B101" s="25" t="s">
        <v>47</v>
      </c>
      <c r="C101" s="25" t="s">
        <v>2</v>
      </c>
      <c r="D101" s="25" t="s">
        <v>38</v>
      </c>
      <c r="E101" s="27">
        <v>57</v>
      </c>
      <c r="F101" s="36">
        <f t="shared" si="6"/>
        <v>8.0782312925170071E-3</v>
      </c>
      <c r="G101" s="27">
        <v>5</v>
      </c>
      <c r="H101" s="35">
        <f t="shared" si="7"/>
        <v>3.1847133757961783E-2</v>
      </c>
      <c r="T101" s="58"/>
      <c r="U101" s="58"/>
      <c r="V101" s="58"/>
      <c r="W101" s="58"/>
    </row>
    <row r="102" spans="1:23" x14ac:dyDescent="0.25">
      <c r="A102" s="26">
        <v>2016</v>
      </c>
      <c r="B102" s="25" t="s">
        <v>47</v>
      </c>
      <c r="C102" s="25" t="s">
        <v>23</v>
      </c>
      <c r="D102" s="25" t="s">
        <v>36</v>
      </c>
      <c r="E102" s="27">
        <v>6</v>
      </c>
      <c r="F102" s="36">
        <f t="shared" si="6"/>
        <v>8.5034013605442174E-4</v>
      </c>
      <c r="G102" s="27">
        <v>1</v>
      </c>
      <c r="H102" s="34">
        <f t="shared" si="7"/>
        <v>6.369426751592357E-3</v>
      </c>
      <c r="T102" s="58"/>
      <c r="U102" s="58"/>
      <c r="V102" s="58"/>
      <c r="W102" s="58"/>
    </row>
    <row r="103" spans="1:23" x14ac:dyDescent="0.25">
      <c r="A103" s="26">
        <v>2016</v>
      </c>
      <c r="B103" s="25" t="s">
        <v>47</v>
      </c>
      <c r="C103" s="25" t="s">
        <v>26</v>
      </c>
      <c r="D103" s="25" t="s">
        <v>36</v>
      </c>
      <c r="E103" s="27">
        <v>43</v>
      </c>
      <c r="F103" s="36">
        <f t="shared" si="6"/>
        <v>6.0941043083900231E-3</v>
      </c>
      <c r="G103" s="27">
        <v>2</v>
      </c>
      <c r="H103" s="35">
        <f t="shared" si="7"/>
        <v>1.2738853503184714E-2</v>
      </c>
      <c r="T103" s="58"/>
      <c r="U103" s="58"/>
      <c r="V103" s="58"/>
      <c r="W103" s="58"/>
    </row>
    <row r="104" spans="1:23" x14ac:dyDescent="0.25">
      <c r="A104" s="26">
        <v>2016</v>
      </c>
      <c r="B104" s="25" t="s">
        <v>47</v>
      </c>
      <c r="C104" s="25" t="s">
        <v>55</v>
      </c>
      <c r="D104" s="25" t="s">
        <v>37</v>
      </c>
      <c r="E104" s="27">
        <v>1</v>
      </c>
      <c r="F104" s="36">
        <f t="shared" si="6"/>
        <v>1.417233560090703E-4</v>
      </c>
      <c r="G104" s="27">
        <v>1</v>
      </c>
      <c r="H104" s="34">
        <f t="shared" si="7"/>
        <v>6.369426751592357E-3</v>
      </c>
      <c r="T104" s="58"/>
      <c r="U104" s="58"/>
      <c r="V104" s="58"/>
      <c r="W104" s="58"/>
    </row>
    <row r="105" spans="1:23" x14ac:dyDescent="0.25">
      <c r="A105" s="26">
        <v>2016</v>
      </c>
      <c r="B105" s="25" t="s">
        <v>47</v>
      </c>
      <c r="C105" s="25" t="s">
        <v>60</v>
      </c>
      <c r="D105" s="25" t="s">
        <v>35</v>
      </c>
      <c r="E105" s="27">
        <v>11</v>
      </c>
      <c r="F105" s="36">
        <f t="shared" si="6"/>
        <v>1.5589569160997733E-3</v>
      </c>
      <c r="G105" s="27">
        <v>1</v>
      </c>
      <c r="H105" s="34">
        <f t="shared" si="7"/>
        <v>6.369426751592357E-3</v>
      </c>
      <c r="T105" s="58"/>
      <c r="U105" s="58"/>
      <c r="V105" s="58"/>
      <c r="W105" s="58"/>
    </row>
    <row r="106" spans="1:23" x14ac:dyDescent="0.25">
      <c r="A106" s="26">
        <v>2016</v>
      </c>
      <c r="B106" s="25" t="s">
        <v>47</v>
      </c>
      <c r="C106" s="25" t="s">
        <v>56</v>
      </c>
      <c r="D106" s="25" t="s">
        <v>37</v>
      </c>
      <c r="E106" s="27">
        <v>86</v>
      </c>
      <c r="F106" s="37">
        <f t="shared" si="6"/>
        <v>1.2188208616780046E-2</v>
      </c>
      <c r="G106" s="27">
        <v>3</v>
      </c>
      <c r="H106" s="35">
        <f t="shared" si="7"/>
        <v>1.9108280254777069E-2</v>
      </c>
      <c r="T106" s="58"/>
      <c r="U106" s="58"/>
      <c r="V106" s="58"/>
      <c r="W106" s="58"/>
    </row>
    <row r="107" spans="1:23" x14ac:dyDescent="0.25">
      <c r="A107" s="26">
        <v>2016</v>
      </c>
      <c r="B107" s="25" t="s">
        <v>47</v>
      </c>
      <c r="C107" s="25" t="s">
        <v>12</v>
      </c>
      <c r="D107" s="25" t="s">
        <v>37</v>
      </c>
      <c r="E107" s="27">
        <v>223</v>
      </c>
      <c r="F107" s="37">
        <f t="shared" si="6"/>
        <v>3.1604308390022678E-2</v>
      </c>
      <c r="G107" s="27">
        <v>8</v>
      </c>
      <c r="H107" s="35">
        <f t="shared" si="7"/>
        <v>5.0955414012738856E-2</v>
      </c>
      <c r="T107" s="58"/>
      <c r="U107" s="58"/>
      <c r="V107" s="58"/>
      <c r="W107" s="58"/>
    </row>
    <row r="108" spans="1:23" x14ac:dyDescent="0.25">
      <c r="A108" s="26">
        <v>2016</v>
      </c>
      <c r="B108" s="25" t="s">
        <v>47</v>
      </c>
      <c r="C108" s="25" t="s">
        <v>57</v>
      </c>
      <c r="D108" s="25" t="s">
        <v>38</v>
      </c>
      <c r="E108" s="27">
        <v>19</v>
      </c>
      <c r="F108" s="36">
        <f t="shared" si="6"/>
        <v>2.6927437641723357E-3</v>
      </c>
      <c r="G108" s="27">
        <v>3</v>
      </c>
      <c r="H108" s="35">
        <f t="shared" si="7"/>
        <v>1.9108280254777069E-2</v>
      </c>
      <c r="T108" s="58"/>
      <c r="U108" s="58"/>
      <c r="V108" s="58"/>
      <c r="W108" s="58"/>
    </row>
    <row r="109" spans="1:23" x14ac:dyDescent="0.25">
      <c r="A109" s="26">
        <v>2016</v>
      </c>
      <c r="B109" s="25" t="s">
        <v>47</v>
      </c>
      <c r="C109" s="25" t="s">
        <v>25</v>
      </c>
      <c r="D109" s="25" t="s">
        <v>37</v>
      </c>
      <c r="E109" s="27">
        <v>12</v>
      </c>
      <c r="F109" s="36">
        <f t="shared" si="6"/>
        <v>1.7006802721088435E-3</v>
      </c>
      <c r="G109" s="27">
        <v>1</v>
      </c>
      <c r="H109" s="34">
        <f t="shared" si="7"/>
        <v>6.369426751592357E-3</v>
      </c>
      <c r="T109" s="58"/>
      <c r="U109" s="58"/>
      <c r="V109" s="58"/>
      <c r="W109" s="58"/>
    </row>
    <row r="110" spans="1:23" x14ac:dyDescent="0.25">
      <c r="A110" s="26">
        <v>2016</v>
      </c>
      <c r="B110" s="25" t="s">
        <v>47</v>
      </c>
      <c r="C110" s="25" t="s">
        <v>39</v>
      </c>
      <c r="D110" s="25" t="s">
        <v>38</v>
      </c>
      <c r="E110" s="27">
        <v>399</v>
      </c>
      <c r="F110" s="37">
        <f t="shared" si="6"/>
        <v>5.6547619047619048E-2</v>
      </c>
      <c r="G110" s="27">
        <v>6</v>
      </c>
      <c r="H110" s="35">
        <f t="shared" si="7"/>
        <v>3.8216560509554139E-2</v>
      </c>
      <c r="T110" s="58"/>
      <c r="U110" s="58"/>
      <c r="V110" s="58"/>
      <c r="W110" s="58"/>
    </row>
    <row r="111" spans="1:23" ht="15.75" thickBot="1" x14ac:dyDescent="0.3">
      <c r="A111" s="19">
        <v>2016</v>
      </c>
      <c r="B111" s="18" t="s">
        <v>47</v>
      </c>
      <c r="C111" s="18" t="s">
        <v>15</v>
      </c>
      <c r="D111" s="18" t="s">
        <v>35</v>
      </c>
      <c r="E111" s="20">
        <v>745</v>
      </c>
      <c r="F111" s="37">
        <f t="shared" si="6"/>
        <v>0.10558390022675737</v>
      </c>
      <c r="G111" s="20">
        <v>31</v>
      </c>
      <c r="H111" s="35">
        <f t="shared" si="7"/>
        <v>0.19745222929936307</v>
      </c>
      <c r="T111" s="58"/>
      <c r="U111" s="58"/>
      <c r="V111" s="58"/>
      <c r="W111" s="58"/>
    </row>
    <row r="112" spans="1:23" s="24" customFormat="1" ht="15.75" thickBot="1" x14ac:dyDescent="0.3">
      <c r="A112" s="74" t="s">
        <v>66</v>
      </c>
      <c r="B112" s="75"/>
      <c r="C112" s="75"/>
      <c r="D112" s="76"/>
      <c r="E112" s="23">
        <f>SUM(E77:E111)</f>
        <v>7056</v>
      </c>
      <c r="F112" s="23"/>
      <c r="G112" s="23">
        <f>SUM(G77:G111)</f>
        <v>157</v>
      </c>
      <c r="H112" s="21"/>
      <c r="I112" s="40"/>
      <c r="J112" s="40"/>
      <c r="K112" s="40"/>
      <c r="L112" s="40"/>
      <c r="M112" s="40"/>
      <c r="N112" s="40"/>
      <c r="O112" s="40"/>
      <c r="S112" s="58"/>
      <c r="T112" s="58"/>
      <c r="U112" s="58"/>
      <c r="V112" s="58"/>
      <c r="W112" s="58"/>
    </row>
    <row r="113" spans="1:23" x14ac:dyDescent="0.25">
      <c r="A113" s="29">
        <v>2017</v>
      </c>
      <c r="B113" s="30" t="s">
        <v>47</v>
      </c>
      <c r="C113" s="30" t="s">
        <v>1</v>
      </c>
      <c r="D113" s="30" t="s">
        <v>38</v>
      </c>
      <c r="E113" s="31">
        <v>86</v>
      </c>
      <c r="F113" s="36">
        <f>E113/8611</f>
        <v>9.9872256416211821E-3</v>
      </c>
      <c r="G113" s="31">
        <v>11</v>
      </c>
      <c r="H113" s="35">
        <f>G113/185</f>
        <v>5.9459459459459463E-2</v>
      </c>
      <c r="T113" s="58"/>
      <c r="U113" s="58"/>
      <c r="V113" s="58"/>
      <c r="W113" s="58"/>
    </row>
    <row r="114" spans="1:23" x14ac:dyDescent="0.25">
      <c r="A114" s="26">
        <v>2017</v>
      </c>
      <c r="B114" s="25" t="s">
        <v>47</v>
      </c>
      <c r="C114" s="25" t="s">
        <v>6</v>
      </c>
      <c r="D114" s="25" t="s">
        <v>38</v>
      </c>
      <c r="E114" s="27">
        <v>493</v>
      </c>
      <c r="F114" s="37">
        <f t="shared" ref="F114:F147" si="8">E114/8611</f>
        <v>5.7252351643247011E-2</v>
      </c>
      <c r="G114" s="27">
        <v>8</v>
      </c>
      <c r="H114" s="35">
        <f t="shared" ref="H114:H147" si="9">G114/185</f>
        <v>4.3243243243243246E-2</v>
      </c>
      <c r="T114" s="58"/>
      <c r="U114" s="58"/>
      <c r="V114" s="58"/>
      <c r="W114" s="58"/>
    </row>
    <row r="115" spans="1:23" x14ac:dyDescent="0.25">
      <c r="A115" s="26">
        <v>2017</v>
      </c>
      <c r="B115" s="25" t="s">
        <v>47</v>
      </c>
      <c r="C115" s="25" t="s">
        <v>20</v>
      </c>
      <c r="D115" s="25" t="s">
        <v>37</v>
      </c>
      <c r="E115" s="27">
        <v>40</v>
      </c>
      <c r="F115" s="36">
        <f t="shared" si="8"/>
        <v>4.6452212286610152E-3</v>
      </c>
      <c r="G115" s="27">
        <v>6</v>
      </c>
      <c r="H115" s="35">
        <f t="shared" si="9"/>
        <v>3.2432432432432434E-2</v>
      </c>
      <c r="T115" s="58"/>
      <c r="U115" s="58"/>
      <c r="V115" s="58"/>
      <c r="W115" s="58"/>
    </row>
    <row r="116" spans="1:23" x14ac:dyDescent="0.25">
      <c r="A116" s="26">
        <v>2017</v>
      </c>
      <c r="B116" s="25" t="s">
        <v>47</v>
      </c>
      <c r="C116" s="25" t="s">
        <v>50</v>
      </c>
      <c r="D116" s="25" t="s">
        <v>37</v>
      </c>
      <c r="E116" s="27">
        <v>15</v>
      </c>
      <c r="F116" s="36">
        <f t="shared" si="8"/>
        <v>1.7419579607478807E-3</v>
      </c>
      <c r="G116" s="27">
        <v>2</v>
      </c>
      <c r="H116" s="35">
        <f t="shared" si="9"/>
        <v>1.0810810810810811E-2</v>
      </c>
      <c r="T116" s="58"/>
      <c r="U116" s="58"/>
      <c r="V116" s="58"/>
      <c r="W116" s="58"/>
    </row>
    <row r="117" spans="1:23" x14ac:dyDescent="0.25">
      <c r="A117" s="26">
        <v>2017</v>
      </c>
      <c r="B117" s="25" t="s">
        <v>47</v>
      </c>
      <c r="C117" s="25" t="s">
        <v>4</v>
      </c>
      <c r="D117" s="25" t="s">
        <v>38</v>
      </c>
      <c r="E117" s="27">
        <v>46</v>
      </c>
      <c r="F117" s="36">
        <f t="shared" si="8"/>
        <v>5.342004412960167E-3</v>
      </c>
      <c r="G117" s="27">
        <v>5</v>
      </c>
      <c r="H117" s="35">
        <f t="shared" si="9"/>
        <v>2.7027027027027029E-2</v>
      </c>
      <c r="T117" s="58"/>
      <c r="U117" s="58"/>
      <c r="V117" s="58"/>
      <c r="W117" s="58"/>
    </row>
    <row r="118" spans="1:23" x14ac:dyDescent="0.25">
      <c r="A118" s="26">
        <v>2017</v>
      </c>
      <c r="B118" s="25" t="s">
        <v>47</v>
      </c>
      <c r="C118" s="25" t="s">
        <v>16</v>
      </c>
      <c r="D118" s="25" t="s">
        <v>35</v>
      </c>
      <c r="E118" s="27">
        <v>6</v>
      </c>
      <c r="F118" s="36">
        <f t="shared" si="8"/>
        <v>6.967831842991523E-4</v>
      </c>
      <c r="G118" s="27">
        <v>2</v>
      </c>
      <c r="H118" s="35">
        <f t="shared" si="9"/>
        <v>1.0810810810810811E-2</v>
      </c>
      <c r="T118" s="58"/>
      <c r="U118" s="58"/>
      <c r="V118" s="58"/>
      <c r="W118" s="58"/>
    </row>
    <row r="119" spans="1:23" x14ac:dyDescent="0.25">
      <c r="A119" s="26">
        <v>2017</v>
      </c>
      <c r="B119" s="25" t="s">
        <v>47</v>
      </c>
      <c r="C119" s="25" t="s">
        <v>52</v>
      </c>
      <c r="D119" s="25" t="s">
        <v>35</v>
      </c>
      <c r="E119" s="27">
        <v>18</v>
      </c>
      <c r="F119" s="36">
        <f t="shared" si="8"/>
        <v>2.0903495528974566E-3</v>
      </c>
      <c r="G119" s="27">
        <v>3</v>
      </c>
      <c r="H119" s="35">
        <f t="shared" si="9"/>
        <v>1.6216216216216217E-2</v>
      </c>
      <c r="T119" s="58"/>
      <c r="U119" s="58"/>
      <c r="V119" s="58"/>
      <c r="W119" s="58"/>
    </row>
    <row r="120" spans="1:23" x14ac:dyDescent="0.25">
      <c r="A120" s="26">
        <v>2017</v>
      </c>
      <c r="B120" s="25" t="s">
        <v>47</v>
      </c>
      <c r="C120" s="25" t="s">
        <v>53</v>
      </c>
      <c r="D120" s="25" t="s">
        <v>35</v>
      </c>
      <c r="E120" s="27">
        <v>732</v>
      </c>
      <c r="F120" s="37">
        <f t="shared" si="8"/>
        <v>8.500754848449657E-2</v>
      </c>
      <c r="G120" s="27">
        <v>6</v>
      </c>
      <c r="H120" s="35">
        <f t="shared" si="9"/>
        <v>3.2432432432432434E-2</v>
      </c>
      <c r="T120" s="58"/>
      <c r="U120" s="58"/>
      <c r="V120" s="58"/>
      <c r="W120" s="58"/>
    </row>
    <row r="121" spans="1:23" x14ac:dyDescent="0.25">
      <c r="A121" s="26">
        <v>2017</v>
      </c>
      <c r="B121" s="25" t="s">
        <v>47</v>
      </c>
      <c r="C121" s="25" t="s">
        <v>54</v>
      </c>
      <c r="D121" s="25" t="s">
        <v>37</v>
      </c>
      <c r="E121" s="27">
        <v>127</v>
      </c>
      <c r="F121" s="37">
        <f t="shared" si="8"/>
        <v>1.4748577400998723E-2</v>
      </c>
      <c r="G121" s="27">
        <v>3</v>
      </c>
      <c r="H121" s="35">
        <f t="shared" si="9"/>
        <v>1.6216216216216217E-2</v>
      </c>
      <c r="T121" s="58"/>
      <c r="U121" s="58"/>
      <c r="V121" s="58"/>
      <c r="W121" s="58"/>
    </row>
    <row r="122" spans="1:23" x14ac:dyDescent="0.25">
      <c r="A122" s="26">
        <v>2017</v>
      </c>
      <c r="B122" s="25" t="s">
        <v>47</v>
      </c>
      <c r="C122" s="25" t="s">
        <v>62</v>
      </c>
      <c r="D122" s="25" t="s">
        <v>37</v>
      </c>
      <c r="E122" s="27">
        <v>14</v>
      </c>
      <c r="F122" s="36">
        <f t="shared" si="8"/>
        <v>1.6258274300313552E-3</v>
      </c>
      <c r="G122" s="27">
        <v>2</v>
      </c>
      <c r="H122" s="35">
        <f t="shared" si="9"/>
        <v>1.0810810810810811E-2</v>
      </c>
      <c r="T122" s="58"/>
      <c r="U122" s="58"/>
      <c r="V122" s="58"/>
      <c r="W122" s="58"/>
    </row>
    <row r="123" spans="1:23" x14ac:dyDescent="0.25">
      <c r="A123" s="26">
        <v>2017</v>
      </c>
      <c r="B123" s="25" t="s">
        <v>47</v>
      </c>
      <c r="C123" s="25" t="s">
        <v>21</v>
      </c>
      <c r="D123" s="25" t="s">
        <v>36</v>
      </c>
      <c r="E123" s="27">
        <v>56</v>
      </c>
      <c r="F123" s="36">
        <f t="shared" si="8"/>
        <v>6.5033097201254208E-3</v>
      </c>
      <c r="G123" s="27">
        <v>3</v>
      </c>
      <c r="H123" s="35">
        <f t="shared" si="9"/>
        <v>1.6216216216216217E-2</v>
      </c>
      <c r="T123" s="58"/>
      <c r="U123" s="58"/>
      <c r="V123" s="58"/>
      <c r="W123" s="58"/>
    </row>
    <row r="124" spans="1:23" x14ac:dyDescent="0.25">
      <c r="A124" s="26">
        <v>2017</v>
      </c>
      <c r="B124" s="25" t="s">
        <v>47</v>
      </c>
      <c r="C124" s="25" t="s">
        <v>29</v>
      </c>
      <c r="D124" s="25" t="s">
        <v>36</v>
      </c>
      <c r="E124" s="27">
        <v>10</v>
      </c>
      <c r="F124" s="36">
        <f t="shared" si="8"/>
        <v>1.1613053071652538E-3</v>
      </c>
      <c r="G124" s="27">
        <v>3</v>
      </c>
      <c r="H124" s="35">
        <f t="shared" si="9"/>
        <v>1.6216216216216217E-2</v>
      </c>
      <c r="T124" s="58"/>
      <c r="U124" s="58"/>
      <c r="V124" s="58"/>
      <c r="W124" s="58"/>
    </row>
    <row r="125" spans="1:23" x14ac:dyDescent="0.25">
      <c r="A125" s="26">
        <v>2017</v>
      </c>
      <c r="B125" s="25" t="s">
        <v>47</v>
      </c>
      <c r="C125" s="25" t="s">
        <v>28</v>
      </c>
      <c r="D125" s="25" t="s">
        <v>36</v>
      </c>
      <c r="E125" s="27">
        <v>11</v>
      </c>
      <c r="F125" s="36">
        <f t="shared" si="8"/>
        <v>1.2774358378817791E-3</v>
      </c>
      <c r="G125" s="27">
        <v>1</v>
      </c>
      <c r="H125" s="34">
        <f t="shared" si="9"/>
        <v>5.4054054054054057E-3</v>
      </c>
      <c r="T125" s="58"/>
      <c r="U125" s="58"/>
      <c r="V125" s="58"/>
      <c r="W125" s="58"/>
    </row>
    <row r="126" spans="1:23" x14ac:dyDescent="0.25">
      <c r="A126" s="26">
        <v>2017</v>
      </c>
      <c r="B126" s="25" t="s">
        <v>47</v>
      </c>
      <c r="C126" s="25" t="s">
        <v>17</v>
      </c>
      <c r="D126" s="25" t="s">
        <v>35</v>
      </c>
      <c r="E126" s="27">
        <v>330</v>
      </c>
      <c r="F126" s="37">
        <f t="shared" si="8"/>
        <v>3.8323075136453374E-2</v>
      </c>
      <c r="G126" s="27">
        <v>13</v>
      </c>
      <c r="H126" s="35">
        <f t="shared" si="9"/>
        <v>7.0270270270270274E-2</v>
      </c>
      <c r="T126" s="58"/>
      <c r="U126" s="58"/>
      <c r="V126" s="58"/>
      <c r="W126" s="58"/>
    </row>
    <row r="127" spans="1:23" x14ac:dyDescent="0.25">
      <c r="A127" s="26">
        <v>2017</v>
      </c>
      <c r="B127" s="25" t="s">
        <v>47</v>
      </c>
      <c r="C127" s="25" t="s">
        <v>13</v>
      </c>
      <c r="D127" s="25" t="s">
        <v>35</v>
      </c>
      <c r="E127" s="27">
        <v>8</v>
      </c>
      <c r="F127" s="36">
        <f t="shared" si="8"/>
        <v>9.29044245732203E-4</v>
      </c>
      <c r="G127" s="27">
        <v>3</v>
      </c>
      <c r="H127" s="35">
        <f t="shared" si="9"/>
        <v>1.6216216216216217E-2</v>
      </c>
      <c r="T127" s="58"/>
      <c r="U127" s="58"/>
      <c r="V127" s="58"/>
      <c r="W127" s="58"/>
    </row>
    <row r="128" spans="1:23" x14ac:dyDescent="0.25">
      <c r="A128" s="26">
        <v>2017</v>
      </c>
      <c r="B128" s="25" t="s">
        <v>47</v>
      </c>
      <c r="C128" s="25" t="s">
        <v>14</v>
      </c>
      <c r="D128" s="25" t="s">
        <v>35</v>
      </c>
      <c r="E128" s="27">
        <v>39</v>
      </c>
      <c r="F128" s="36">
        <f t="shared" si="8"/>
        <v>4.5290906979444899E-3</v>
      </c>
      <c r="G128" s="27">
        <v>4</v>
      </c>
      <c r="H128" s="35">
        <f t="shared" si="9"/>
        <v>2.1621621621621623E-2</v>
      </c>
      <c r="T128" s="58"/>
      <c r="U128" s="58"/>
      <c r="V128" s="58"/>
      <c r="W128" s="58"/>
    </row>
    <row r="129" spans="1:23" x14ac:dyDescent="0.25">
      <c r="A129" s="26">
        <v>2017</v>
      </c>
      <c r="B129" s="25" t="s">
        <v>47</v>
      </c>
      <c r="C129" s="25" t="s">
        <v>3</v>
      </c>
      <c r="D129" s="25" t="s">
        <v>38</v>
      </c>
      <c r="E129" s="27">
        <v>3</v>
      </c>
      <c r="F129" s="36">
        <f t="shared" si="8"/>
        <v>3.4839159214957615E-4</v>
      </c>
      <c r="G129" s="27">
        <v>1</v>
      </c>
      <c r="H129" s="34">
        <f t="shared" si="9"/>
        <v>5.4054054054054057E-3</v>
      </c>
      <c r="T129" s="58"/>
      <c r="U129" s="58"/>
      <c r="V129" s="58"/>
      <c r="W129" s="58"/>
    </row>
    <row r="130" spans="1:23" x14ac:dyDescent="0.25">
      <c r="A130" s="26">
        <v>2017</v>
      </c>
      <c r="B130" s="25" t="s">
        <v>47</v>
      </c>
      <c r="C130" s="25" t="s">
        <v>27</v>
      </c>
      <c r="D130" s="25" t="s">
        <v>36</v>
      </c>
      <c r="E130" s="27">
        <v>1</v>
      </c>
      <c r="F130" s="36">
        <f t="shared" si="8"/>
        <v>1.1613053071652537E-4</v>
      </c>
      <c r="G130" s="27">
        <v>1</v>
      </c>
      <c r="H130" s="34">
        <f t="shared" si="9"/>
        <v>5.4054054054054057E-3</v>
      </c>
      <c r="T130" s="58"/>
      <c r="U130" s="58"/>
      <c r="V130" s="58"/>
      <c r="W130" s="58"/>
    </row>
    <row r="131" spans="1:23" x14ac:dyDescent="0.25">
      <c r="A131" s="26">
        <v>2017</v>
      </c>
      <c r="B131" s="25" t="s">
        <v>47</v>
      </c>
      <c r="C131" s="25" t="s">
        <v>8</v>
      </c>
      <c r="D131" s="25" t="s">
        <v>38</v>
      </c>
      <c r="E131" s="27">
        <v>890</v>
      </c>
      <c r="F131" s="37">
        <f t="shared" si="8"/>
        <v>0.10335617233770758</v>
      </c>
      <c r="G131" s="27">
        <v>3</v>
      </c>
      <c r="H131" s="35">
        <f t="shared" si="9"/>
        <v>1.6216216216216217E-2</v>
      </c>
      <c r="T131" s="58"/>
      <c r="U131" s="58"/>
      <c r="V131" s="58"/>
      <c r="W131" s="58"/>
    </row>
    <row r="132" spans="1:23" x14ac:dyDescent="0.25">
      <c r="A132" s="26">
        <v>2017</v>
      </c>
      <c r="B132" s="25" t="s">
        <v>47</v>
      </c>
      <c r="C132" s="25" t="s">
        <v>22</v>
      </c>
      <c r="D132" s="25" t="s">
        <v>36</v>
      </c>
      <c r="E132" s="27">
        <v>963</v>
      </c>
      <c r="F132" s="37">
        <f t="shared" si="8"/>
        <v>0.11183370108001393</v>
      </c>
      <c r="G132" s="27">
        <v>13</v>
      </c>
      <c r="H132" s="35">
        <f t="shared" si="9"/>
        <v>7.0270270270270274E-2</v>
      </c>
      <c r="T132" s="58"/>
      <c r="U132" s="58"/>
      <c r="V132" s="58"/>
      <c r="W132" s="58"/>
    </row>
    <row r="133" spans="1:23" x14ac:dyDescent="0.25">
      <c r="A133" s="26">
        <v>2017</v>
      </c>
      <c r="B133" s="25" t="s">
        <v>47</v>
      </c>
      <c r="C133" s="25" t="s">
        <v>24</v>
      </c>
      <c r="D133" s="25" t="s">
        <v>37</v>
      </c>
      <c r="E133" s="27">
        <v>56</v>
      </c>
      <c r="F133" s="36">
        <f t="shared" si="8"/>
        <v>6.5033097201254208E-3</v>
      </c>
      <c r="G133" s="27">
        <v>8</v>
      </c>
      <c r="H133" s="35">
        <f t="shared" si="9"/>
        <v>4.3243243243243246E-2</v>
      </c>
      <c r="T133" s="58"/>
      <c r="U133" s="58"/>
      <c r="V133" s="58"/>
      <c r="W133" s="58"/>
    </row>
    <row r="134" spans="1:23" x14ac:dyDescent="0.25">
      <c r="A134" s="26">
        <v>2017</v>
      </c>
      <c r="B134" s="25" t="s">
        <v>47</v>
      </c>
      <c r="C134" s="25" t="s">
        <v>9</v>
      </c>
      <c r="D134" s="25" t="s">
        <v>35</v>
      </c>
      <c r="E134" s="27">
        <v>19</v>
      </c>
      <c r="F134" s="36">
        <f t="shared" si="8"/>
        <v>2.2064800836139823E-3</v>
      </c>
      <c r="G134" s="27">
        <v>4</v>
      </c>
      <c r="H134" s="35">
        <f t="shared" si="9"/>
        <v>2.1621621621621623E-2</v>
      </c>
      <c r="T134" s="58"/>
      <c r="U134" s="58"/>
      <c r="V134" s="58"/>
      <c r="W134" s="58"/>
    </row>
    <row r="135" spans="1:23" x14ac:dyDescent="0.25">
      <c r="A135" s="26">
        <v>2017</v>
      </c>
      <c r="B135" s="25" t="s">
        <v>47</v>
      </c>
      <c r="C135" s="25" t="s">
        <v>18</v>
      </c>
      <c r="D135" s="25" t="s">
        <v>35</v>
      </c>
      <c r="E135" s="27">
        <v>34</v>
      </c>
      <c r="F135" s="36">
        <f t="shared" si="8"/>
        <v>3.9484380443618626E-3</v>
      </c>
      <c r="G135" s="27">
        <v>1</v>
      </c>
      <c r="H135" s="34">
        <f t="shared" si="9"/>
        <v>5.4054054054054057E-3</v>
      </c>
      <c r="T135" s="58"/>
      <c r="U135" s="58"/>
      <c r="V135" s="58"/>
      <c r="W135" s="58"/>
    </row>
    <row r="136" spans="1:23" x14ac:dyDescent="0.25">
      <c r="A136" s="26">
        <v>2017</v>
      </c>
      <c r="B136" s="25" t="s">
        <v>47</v>
      </c>
      <c r="C136" s="25" t="s">
        <v>2</v>
      </c>
      <c r="D136" s="25" t="s">
        <v>38</v>
      </c>
      <c r="E136" s="27">
        <v>79</v>
      </c>
      <c r="F136" s="36">
        <f t="shared" si="8"/>
        <v>9.1743119266055051E-3</v>
      </c>
      <c r="G136" s="27">
        <v>3</v>
      </c>
      <c r="H136" s="35">
        <f t="shared" si="9"/>
        <v>1.6216216216216217E-2</v>
      </c>
      <c r="T136" s="58"/>
      <c r="U136" s="58"/>
      <c r="V136" s="58"/>
      <c r="W136" s="58"/>
    </row>
    <row r="137" spans="1:23" x14ac:dyDescent="0.25">
      <c r="A137" s="26">
        <v>2017</v>
      </c>
      <c r="B137" s="25" t="s">
        <v>47</v>
      </c>
      <c r="C137" s="25" t="s">
        <v>23</v>
      </c>
      <c r="D137" s="25" t="s">
        <v>36</v>
      </c>
      <c r="E137" s="27">
        <v>51</v>
      </c>
      <c r="F137" s="36">
        <f t="shared" si="8"/>
        <v>5.9226570665427943E-3</v>
      </c>
      <c r="G137" s="27">
        <v>5</v>
      </c>
      <c r="H137" s="35">
        <f t="shared" si="9"/>
        <v>2.7027027027027029E-2</v>
      </c>
      <c r="T137" s="58"/>
      <c r="U137" s="58"/>
      <c r="V137" s="58"/>
      <c r="W137" s="58"/>
    </row>
    <row r="138" spans="1:23" x14ac:dyDescent="0.25">
      <c r="A138" s="26">
        <v>2017</v>
      </c>
      <c r="B138" s="25" t="s">
        <v>47</v>
      </c>
      <c r="C138" s="25" t="s">
        <v>26</v>
      </c>
      <c r="D138" s="25" t="s">
        <v>36</v>
      </c>
      <c r="E138" s="27">
        <v>29</v>
      </c>
      <c r="F138" s="36">
        <f t="shared" si="8"/>
        <v>3.3677853907792357E-3</v>
      </c>
      <c r="G138" s="27">
        <v>2</v>
      </c>
      <c r="H138" s="35">
        <f t="shared" si="9"/>
        <v>1.0810810810810811E-2</v>
      </c>
      <c r="T138" s="58"/>
      <c r="U138" s="58"/>
      <c r="V138" s="58"/>
      <c r="W138" s="58"/>
    </row>
    <row r="139" spans="1:23" x14ac:dyDescent="0.25">
      <c r="A139" s="26">
        <v>2017</v>
      </c>
      <c r="B139" s="25" t="s">
        <v>47</v>
      </c>
      <c r="C139" s="25" t="s">
        <v>55</v>
      </c>
      <c r="D139" s="25" t="s">
        <v>37</v>
      </c>
      <c r="E139" s="27">
        <v>2</v>
      </c>
      <c r="F139" s="36">
        <f t="shared" si="8"/>
        <v>2.3226106143305075E-4</v>
      </c>
      <c r="G139" s="27">
        <v>1</v>
      </c>
      <c r="H139" s="34">
        <f t="shared" si="9"/>
        <v>5.4054054054054057E-3</v>
      </c>
      <c r="T139" s="58"/>
      <c r="U139" s="58"/>
      <c r="V139" s="58"/>
      <c r="W139" s="58"/>
    </row>
    <row r="140" spans="1:23" x14ac:dyDescent="0.25">
      <c r="A140" s="26">
        <v>2017</v>
      </c>
      <c r="B140" s="25" t="s">
        <v>47</v>
      </c>
      <c r="C140" s="25" t="s">
        <v>56</v>
      </c>
      <c r="D140" s="25" t="s">
        <v>37</v>
      </c>
      <c r="E140" s="27">
        <v>17</v>
      </c>
      <c r="F140" s="36">
        <f t="shared" si="8"/>
        <v>1.9742190221809313E-3</v>
      </c>
      <c r="G140" s="27">
        <v>2</v>
      </c>
      <c r="H140" s="35">
        <f t="shared" si="9"/>
        <v>1.0810810810810811E-2</v>
      </c>
      <c r="U140" s="58"/>
      <c r="V140" s="58"/>
      <c r="W140" s="58"/>
    </row>
    <row r="141" spans="1:23" x14ac:dyDescent="0.25">
      <c r="A141" s="26">
        <v>2017</v>
      </c>
      <c r="B141" s="25" t="s">
        <v>47</v>
      </c>
      <c r="C141" s="25" t="s">
        <v>12</v>
      </c>
      <c r="D141" s="25" t="s">
        <v>37</v>
      </c>
      <c r="E141" s="27">
        <v>346</v>
      </c>
      <c r="F141" s="37">
        <f t="shared" si="8"/>
        <v>4.0181163627917779E-2</v>
      </c>
      <c r="G141" s="27">
        <v>16</v>
      </c>
      <c r="H141" s="35">
        <f t="shared" si="9"/>
        <v>8.6486486486486491E-2</v>
      </c>
      <c r="U141" s="58"/>
      <c r="V141" s="58"/>
      <c r="W141" s="58"/>
    </row>
    <row r="142" spans="1:23" x14ac:dyDescent="0.25">
      <c r="A142" s="26">
        <v>2017</v>
      </c>
      <c r="B142" s="25" t="s">
        <v>47</v>
      </c>
      <c r="C142" s="25" t="s">
        <v>57</v>
      </c>
      <c r="D142" s="25" t="s">
        <v>38</v>
      </c>
      <c r="E142" s="27">
        <v>497</v>
      </c>
      <c r="F142" s="37">
        <f t="shared" si="8"/>
        <v>5.7716873766113112E-2</v>
      </c>
      <c r="G142" s="27">
        <v>3</v>
      </c>
      <c r="H142" s="35">
        <f t="shared" si="9"/>
        <v>1.6216216216216217E-2</v>
      </c>
    </row>
    <row r="143" spans="1:23" x14ac:dyDescent="0.25">
      <c r="A143" s="26">
        <v>2017</v>
      </c>
      <c r="B143" s="25" t="s">
        <v>47</v>
      </c>
      <c r="C143" s="25" t="s">
        <v>25</v>
      </c>
      <c r="D143" s="25" t="s">
        <v>37</v>
      </c>
      <c r="E143" s="27">
        <v>2</v>
      </c>
      <c r="F143" s="36">
        <f t="shared" si="8"/>
        <v>2.3226106143305075E-4</v>
      </c>
      <c r="G143" s="27">
        <v>1</v>
      </c>
      <c r="H143" s="34">
        <f t="shared" si="9"/>
        <v>5.4054054054054057E-3</v>
      </c>
    </row>
    <row r="144" spans="1:23" x14ac:dyDescent="0.25">
      <c r="A144" s="26">
        <v>2017</v>
      </c>
      <c r="B144" s="25" t="s">
        <v>47</v>
      </c>
      <c r="C144" s="25" t="s">
        <v>39</v>
      </c>
      <c r="D144" s="25" t="s">
        <v>38</v>
      </c>
      <c r="E144" s="27">
        <v>393</v>
      </c>
      <c r="F144" s="37">
        <f t="shared" si="8"/>
        <v>4.5639298571594475E-2</v>
      </c>
      <c r="G144" s="27">
        <v>4</v>
      </c>
      <c r="H144" s="35">
        <f t="shared" si="9"/>
        <v>2.1621621621621623E-2</v>
      </c>
    </row>
    <row r="145" spans="1:19" x14ac:dyDescent="0.25">
      <c r="A145" s="26">
        <v>2017</v>
      </c>
      <c r="B145" s="25" t="s">
        <v>47</v>
      </c>
      <c r="C145" s="25" t="s">
        <v>63</v>
      </c>
      <c r="D145" s="25" t="s">
        <v>37</v>
      </c>
      <c r="E145" s="27">
        <v>1</v>
      </c>
      <c r="F145" s="36">
        <f t="shared" si="8"/>
        <v>1.1613053071652537E-4</v>
      </c>
      <c r="G145" s="27">
        <v>1</v>
      </c>
      <c r="H145" s="34">
        <f t="shared" si="9"/>
        <v>5.4054054054054057E-3</v>
      </c>
    </row>
    <row r="146" spans="1:19" x14ac:dyDescent="0.25">
      <c r="A146" s="26">
        <v>2017</v>
      </c>
      <c r="B146" s="25" t="s">
        <v>47</v>
      </c>
      <c r="C146" s="25" t="s">
        <v>15</v>
      </c>
      <c r="D146" s="25" t="s">
        <v>35</v>
      </c>
      <c r="E146" s="27">
        <v>3193</v>
      </c>
      <c r="F146" s="37">
        <f t="shared" si="8"/>
        <v>0.37080478457786553</v>
      </c>
      <c r="G146" s="27">
        <v>40</v>
      </c>
      <c r="H146" s="35">
        <f t="shared" si="9"/>
        <v>0.21621621621621623</v>
      </c>
    </row>
    <row r="147" spans="1:19" ht="15.75" thickBot="1" x14ac:dyDescent="0.3">
      <c r="A147" s="19">
        <v>2017</v>
      </c>
      <c r="B147" s="18" t="s">
        <v>47</v>
      </c>
      <c r="C147" s="18" t="s">
        <v>64</v>
      </c>
      <c r="D147" s="18" t="s">
        <v>38</v>
      </c>
      <c r="E147" s="20">
        <v>4</v>
      </c>
      <c r="F147" s="36">
        <f t="shared" si="8"/>
        <v>4.645221228661015E-4</v>
      </c>
      <c r="G147" s="20">
        <v>1</v>
      </c>
      <c r="H147" s="34">
        <f t="shared" si="9"/>
        <v>5.4054054054054057E-3</v>
      </c>
    </row>
    <row r="148" spans="1:19" s="24" customFormat="1" ht="15.75" thickBot="1" x14ac:dyDescent="0.3">
      <c r="A148" s="74" t="s">
        <v>66</v>
      </c>
      <c r="B148" s="75"/>
      <c r="C148" s="75"/>
      <c r="D148" s="76"/>
      <c r="E148" s="23">
        <f>SUM(E113:E147)</f>
        <v>8611</v>
      </c>
      <c r="F148" s="23"/>
      <c r="G148" s="23">
        <f>SUM(G113:G147)</f>
        <v>185</v>
      </c>
      <c r="H148" s="21"/>
      <c r="I148" s="40"/>
      <c r="J148" s="40"/>
      <c r="K148" s="40"/>
      <c r="L148" s="40"/>
      <c r="M148" s="40"/>
      <c r="N148" s="40"/>
      <c r="O148" s="40"/>
      <c r="S148" s="58"/>
    </row>
    <row r="149" spans="1:19" x14ac:dyDescent="0.25">
      <c r="A149" s="29">
        <v>2018</v>
      </c>
      <c r="B149" s="30" t="s">
        <v>47</v>
      </c>
      <c r="C149" s="30" t="s">
        <v>61</v>
      </c>
      <c r="D149" s="30" t="s">
        <v>38</v>
      </c>
      <c r="E149" s="31">
        <v>3</v>
      </c>
      <c r="F149" s="36">
        <f>E149/5626</f>
        <v>5.3323853537148955E-4</v>
      </c>
      <c r="G149" s="31">
        <v>1</v>
      </c>
      <c r="H149" s="34">
        <f>G149/149</f>
        <v>6.7114093959731542E-3</v>
      </c>
    </row>
    <row r="150" spans="1:19" x14ac:dyDescent="0.25">
      <c r="A150" s="26">
        <v>2018</v>
      </c>
      <c r="B150" s="25" t="s">
        <v>47</v>
      </c>
      <c r="C150" s="25" t="s">
        <v>48</v>
      </c>
      <c r="D150" s="25" t="s">
        <v>37</v>
      </c>
      <c r="E150" s="27">
        <v>14</v>
      </c>
      <c r="F150" s="36">
        <f t="shared" ref="F150:F182" si="10">E150/5626</f>
        <v>2.4884464984002842E-3</v>
      </c>
      <c r="G150" s="27">
        <v>1</v>
      </c>
      <c r="H150" s="34">
        <f t="shared" ref="H150:H182" si="11">G150/149</f>
        <v>6.7114093959731542E-3</v>
      </c>
    </row>
    <row r="151" spans="1:19" x14ac:dyDescent="0.25">
      <c r="A151" s="26">
        <v>2018</v>
      </c>
      <c r="B151" s="25" t="s">
        <v>47</v>
      </c>
      <c r="C151" s="25" t="s">
        <v>1</v>
      </c>
      <c r="D151" s="25" t="s">
        <v>38</v>
      </c>
      <c r="E151" s="27">
        <v>208</v>
      </c>
      <c r="F151" s="37">
        <f t="shared" si="10"/>
        <v>3.6971205119089939E-2</v>
      </c>
      <c r="G151" s="27">
        <v>6</v>
      </c>
      <c r="H151" s="35">
        <f t="shared" si="11"/>
        <v>4.0268456375838924E-2</v>
      </c>
    </row>
    <row r="152" spans="1:19" x14ac:dyDescent="0.25">
      <c r="A152" s="26">
        <v>2018</v>
      </c>
      <c r="B152" s="25" t="s">
        <v>47</v>
      </c>
      <c r="C152" s="25" t="s">
        <v>6</v>
      </c>
      <c r="D152" s="25" t="s">
        <v>38</v>
      </c>
      <c r="E152" s="27">
        <v>68</v>
      </c>
      <c r="F152" s="37">
        <f t="shared" si="10"/>
        <v>1.2086740135087096E-2</v>
      </c>
      <c r="G152" s="27">
        <v>14</v>
      </c>
      <c r="H152" s="35">
        <f t="shared" si="11"/>
        <v>9.3959731543624164E-2</v>
      </c>
    </row>
    <row r="153" spans="1:19" x14ac:dyDescent="0.25">
      <c r="A153" s="26">
        <v>2018</v>
      </c>
      <c r="B153" s="25" t="s">
        <v>47</v>
      </c>
      <c r="C153" s="25" t="s">
        <v>20</v>
      </c>
      <c r="D153" s="25" t="s">
        <v>37</v>
      </c>
      <c r="E153" s="27">
        <v>72</v>
      </c>
      <c r="F153" s="37">
        <f t="shared" si="10"/>
        <v>1.2797724848915748E-2</v>
      </c>
      <c r="G153" s="27">
        <v>7</v>
      </c>
      <c r="H153" s="35">
        <f t="shared" si="11"/>
        <v>4.6979865771812082E-2</v>
      </c>
    </row>
    <row r="154" spans="1:19" x14ac:dyDescent="0.25">
      <c r="A154" s="26">
        <v>2018</v>
      </c>
      <c r="B154" s="25" t="s">
        <v>47</v>
      </c>
      <c r="C154" s="25" t="s">
        <v>50</v>
      </c>
      <c r="D154" s="25" t="s">
        <v>37</v>
      </c>
      <c r="E154" s="27">
        <v>14</v>
      </c>
      <c r="F154" s="36">
        <f t="shared" si="10"/>
        <v>2.4884464984002842E-3</v>
      </c>
      <c r="G154" s="27">
        <v>1</v>
      </c>
      <c r="H154" s="34">
        <f t="shared" si="11"/>
        <v>6.7114093959731542E-3</v>
      </c>
    </row>
    <row r="155" spans="1:19" x14ac:dyDescent="0.25">
      <c r="A155" s="26">
        <v>2018</v>
      </c>
      <c r="B155" s="25" t="s">
        <v>47</v>
      </c>
      <c r="C155" s="25" t="s">
        <v>4</v>
      </c>
      <c r="D155" s="25" t="s">
        <v>38</v>
      </c>
      <c r="E155" s="27">
        <v>93</v>
      </c>
      <c r="F155" s="37">
        <f t="shared" si="10"/>
        <v>1.6530394596516174E-2</v>
      </c>
      <c r="G155" s="27">
        <v>7</v>
      </c>
      <c r="H155" s="35">
        <f t="shared" si="11"/>
        <v>4.6979865771812082E-2</v>
      </c>
    </row>
    <row r="156" spans="1:19" x14ac:dyDescent="0.25">
      <c r="A156" s="26">
        <v>2018</v>
      </c>
      <c r="B156" s="25" t="s">
        <v>47</v>
      </c>
      <c r="C156" s="25" t="s">
        <v>16</v>
      </c>
      <c r="D156" s="25" t="s">
        <v>35</v>
      </c>
      <c r="E156" s="27">
        <v>7</v>
      </c>
      <c r="F156" s="36">
        <f t="shared" si="10"/>
        <v>1.2442232492001421E-3</v>
      </c>
      <c r="G156" s="27">
        <v>2</v>
      </c>
      <c r="H156" s="35">
        <f t="shared" si="11"/>
        <v>1.3422818791946308E-2</v>
      </c>
    </row>
    <row r="157" spans="1:19" x14ac:dyDescent="0.25">
      <c r="A157" s="26">
        <v>2018</v>
      </c>
      <c r="B157" s="25" t="s">
        <v>47</v>
      </c>
      <c r="C157" s="25" t="s">
        <v>52</v>
      </c>
      <c r="D157" s="25" t="s">
        <v>35</v>
      </c>
      <c r="E157" s="27">
        <v>29</v>
      </c>
      <c r="F157" s="36">
        <f t="shared" si="10"/>
        <v>5.1546391752577319E-3</v>
      </c>
      <c r="G157" s="27">
        <v>3</v>
      </c>
      <c r="H157" s="35">
        <f t="shared" si="11"/>
        <v>2.0134228187919462E-2</v>
      </c>
    </row>
    <row r="158" spans="1:19" x14ac:dyDescent="0.25">
      <c r="A158" s="26">
        <v>2018</v>
      </c>
      <c r="B158" s="25" t="s">
        <v>47</v>
      </c>
      <c r="C158" s="25" t="s">
        <v>53</v>
      </c>
      <c r="D158" s="25" t="s">
        <v>35</v>
      </c>
      <c r="E158" s="27">
        <v>819</v>
      </c>
      <c r="F158" s="37">
        <f t="shared" si="10"/>
        <v>0.14557412015641663</v>
      </c>
      <c r="G158" s="27">
        <v>5</v>
      </c>
      <c r="H158" s="35">
        <f t="shared" si="11"/>
        <v>3.3557046979865772E-2</v>
      </c>
    </row>
    <row r="159" spans="1:19" x14ac:dyDescent="0.25">
      <c r="A159" s="26">
        <v>2018</v>
      </c>
      <c r="B159" s="25" t="s">
        <v>47</v>
      </c>
      <c r="C159" s="25" t="s">
        <v>54</v>
      </c>
      <c r="D159" s="25" t="s">
        <v>37</v>
      </c>
      <c r="E159" s="27">
        <v>188</v>
      </c>
      <c r="F159" s="37">
        <f t="shared" si="10"/>
        <v>3.3416281549946678E-2</v>
      </c>
      <c r="G159" s="27">
        <v>3</v>
      </c>
      <c r="H159" s="35">
        <f t="shared" si="11"/>
        <v>2.0134228187919462E-2</v>
      </c>
    </row>
    <row r="160" spans="1:19" x14ac:dyDescent="0.25">
      <c r="A160" s="26">
        <v>2018</v>
      </c>
      <c r="B160" s="25" t="s">
        <v>47</v>
      </c>
      <c r="C160" s="25" t="s">
        <v>21</v>
      </c>
      <c r="D160" s="25" t="s">
        <v>36</v>
      </c>
      <c r="E160" s="27">
        <v>18</v>
      </c>
      <c r="F160" s="36">
        <f t="shared" si="10"/>
        <v>3.1994312122289371E-3</v>
      </c>
      <c r="G160" s="27">
        <v>2</v>
      </c>
      <c r="H160" s="35">
        <f t="shared" si="11"/>
        <v>1.3422818791946308E-2</v>
      </c>
    </row>
    <row r="161" spans="1:8" x14ac:dyDescent="0.25">
      <c r="A161" s="26">
        <v>2018</v>
      </c>
      <c r="B161" s="25" t="s">
        <v>47</v>
      </c>
      <c r="C161" s="25" t="s">
        <v>29</v>
      </c>
      <c r="D161" s="25" t="s">
        <v>36</v>
      </c>
      <c r="E161" s="27">
        <v>9</v>
      </c>
      <c r="F161" s="36">
        <f t="shared" si="10"/>
        <v>1.5997156061144685E-3</v>
      </c>
      <c r="G161" s="27">
        <v>2</v>
      </c>
      <c r="H161" s="35">
        <f t="shared" si="11"/>
        <v>1.3422818791946308E-2</v>
      </c>
    </row>
    <row r="162" spans="1:8" x14ac:dyDescent="0.25">
      <c r="A162" s="26">
        <v>2018</v>
      </c>
      <c r="B162" s="25" t="s">
        <v>47</v>
      </c>
      <c r="C162" s="25" t="s">
        <v>17</v>
      </c>
      <c r="D162" s="25" t="s">
        <v>35</v>
      </c>
      <c r="E162" s="27">
        <v>223</v>
      </c>
      <c r="F162" s="37">
        <f t="shared" si="10"/>
        <v>3.9637397795947389E-2</v>
      </c>
      <c r="G162" s="27">
        <v>11</v>
      </c>
      <c r="H162" s="35">
        <f t="shared" si="11"/>
        <v>7.3825503355704702E-2</v>
      </c>
    </row>
    <row r="163" spans="1:8" x14ac:dyDescent="0.25">
      <c r="A163" s="26">
        <v>2018</v>
      </c>
      <c r="B163" s="25" t="s">
        <v>47</v>
      </c>
      <c r="C163" s="25" t="s">
        <v>13</v>
      </c>
      <c r="D163" s="25" t="s">
        <v>35</v>
      </c>
      <c r="E163" s="27">
        <v>22</v>
      </c>
      <c r="F163" s="36">
        <f t="shared" si="10"/>
        <v>3.9104159260575895E-3</v>
      </c>
      <c r="G163" s="27">
        <v>3</v>
      </c>
      <c r="H163" s="35">
        <f t="shared" si="11"/>
        <v>2.0134228187919462E-2</v>
      </c>
    </row>
    <row r="164" spans="1:8" x14ac:dyDescent="0.25">
      <c r="A164" s="26">
        <v>2018</v>
      </c>
      <c r="B164" s="25" t="s">
        <v>47</v>
      </c>
      <c r="C164" s="25" t="s">
        <v>14</v>
      </c>
      <c r="D164" s="25" t="s">
        <v>35</v>
      </c>
      <c r="E164" s="27">
        <v>21</v>
      </c>
      <c r="F164" s="36">
        <f t="shared" si="10"/>
        <v>3.7326697476004265E-3</v>
      </c>
      <c r="G164" s="27">
        <v>7</v>
      </c>
      <c r="H164" s="35">
        <f t="shared" si="11"/>
        <v>4.6979865771812082E-2</v>
      </c>
    </row>
    <row r="165" spans="1:8" x14ac:dyDescent="0.25">
      <c r="A165" s="26">
        <v>2018</v>
      </c>
      <c r="B165" s="25" t="s">
        <v>47</v>
      </c>
      <c r="C165" s="25" t="s">
        <v>65</v>
      </c>
      <c r="D165" s="25" t="s">
        <v>36</v>
      </c>
      <c r="E165" s="27">
        <v>51</v>
      </c>
      <c r="F165" s="36">
        <f t="shared" si="10"/>
        <v>9.0650551013153214E-3</v>
      </c>
      <c r="G165" s="27">
        <v>1</v>
      </c>
      <c r="H165" s="34">
        <f t="shared" si="11"/>
        <v>6.7114093959731542E-3</v>
      </c>
    </row>
    <row r="166" spans="1:8" x14ac:dyDescent="0.25">
      <c r="A166" s="26">
        <v>2018</v>
      </c>
      <c r="B166" s="25" t="s">
        <v>47</v>
      </c>
      <c r="C166" s="25" t="s">
        <v>27</v>
      </c>
      <c r="D166" s="25" t="s">
        <v>36</v>
      </c>
      <c r="E166" s="27">
        <v>16</v>
      </c>
      <c r="F166" s="36">
        <f t="shared" si="10"/>
        <v>2.8439388553146107E-3</v>
      </c>
      <c r="G166" s="27">
        <v>4</v>
      </c>
      <c r="H166" s="35">
        <f t="shared" si="11"/>
        <v>2.6845637583892617E-2</v>
      </c>
    </row>
    <row r="167" spans="1:8" x14ac:dyDescent="0.25">
      <c r="A167" s="26">
        <v>2018</v>
      </c>
      <c r="B167" s="25" t="s">
        <v>47</v>
      </c>
      <c r="C167" s="25" t="s">
        <v>8</v>
      </c>
      <c r="D167" s="25" t="s">
        <v>38</v>
      </c>
      <c r="E167" s="27">
        <v>43</v>
      </c>
      <c r="F167" s="36">
        <f t="shared" si="10"/>
        <v>7.6430856736580165E-3</v>
      </c>
      <c r="G167" s="27">
        <v>2</v>
      </c>
      <c r="H167" s="35">
        <f t="shared" si="11"/>
        <v>1.3422818791946308E-2</v>
      </c>
    </row>
    <row r="168" spans="1:8" x14ac:dyDescent="0.25">
      <c r="A168" s="26">
        <v>2018</v>
      </c>
      <c r="B168" s="25" t="s">
        <v>47</v>
      </c>
      <c r="C168" s="25" t="s">
        <v>22</v>
      </c>
      <c r="D168" s="25" t="s">
        <v>36</v>
      </c>
      <c r="E168" s="27">
        <v>2371</v>
      </c>
      <c r="F168" s="37">
        <f t="shared" si="10"/>
        <v>0.42143618912193387</v>
      </c>
      <c r="G168" s="27">
        <v>16</v>
      </c>
      <c r="H168" s="35">
        <f t="shared" si="11"/>
        <v>0.10738255033557047</v>
      </c>
    </row>
    <row r="169" spans="1:8" x14ac:dyDescent="0.25">
      <c r="A169" s="26">
        <v>2018</v>
      </c>
      <c r="B169" s="25" t="s">
        <v>47</v>
      </c>
      <c r="C169" s="25" t="s">
        <v>24</v>
      </c>
      <c r="D169" s="25" t="s">
        <v>37</v>
      </c>
      <c r="E169" s="27">
        <v>14</v>
      </c>
      <c r="F169" s="36">
        <f t="shared" si="10"/>
        <v>2.4884464984002842E-3</v>
      </c>
      <c r="G169" s="27">
        <v>3</v>
      </c>
      <c r="H169" s="35">
        <f t="shared" si="11"/>
        <v>2.0134228187919462E-2</v>
      </c>
    </row>
    <row r="170" spans="1:8" x14ac:dyDescent="0.25">
      <c r="A170" s="26">
        <v>2018</v>
      </c>
      <c r="B170" s="25" t="s">
        <v>47</v>
      </c>
      <c r="C170" s="25" t="s">
        <v>9</v>
      </c>
      <c r="D170" s="25" t="s">
        <v>35</v>
      </c>
      <c r="E170" s="27">
        <v>10</v>
      </c>
      <c r="F170" s="36">
        <f t="shared" si="10"/>
        <v>1.7774617845716318E-3</v>
      </c>
      <c r="G170" s="27">
        <v>1</v>
      </c>
      <c r="H170" s="34">
        <f t="shared" si="11"/>
        <v>6.7114093959731542E-3</v>
      </c>
    </row>
    <row r="171" spans="1:8" x14ac:dyDescent="0.25">
      <c r="A171" s="26">
        <v>2018</v>
      </c>
      <c r="B171" s="25" t="s">
        <v>47</v>
      </c>
      <c r="C171" s="25" t="s">
        <v>18</v>
      </c>
      <c r="D171" s="25" t="s">
        <v>35</v>
      </c>
      <c r="E171" s="27">
        <v>2</v>
      </c>
      <c r="F171" s="36">
        <f t="shared" si="10"/>
        <v>3.5549235691432633E-4</v>
      </c>
      <c r="G171" s="27">
        <v>1</v>
      </c>
      <c r="H171" s="34">
        <f t="shared" si="11"/>
        <v>6.7114093959731542E-3</v>
      </c>
    </row>
    <row r="172" spans="1:8" x14ac:dyDescent="0.25">
      <c r="A172" s="26">
        <v>2018</v>
      </c>
      <c r="B172" s="25" t="s">
        <v>47</v>
      </c>
      <c r="C172" s="25" t="s">
        <v>2</v>
      </c>
      <c r="D172" s="25" t="s">
        <v>38</v>
      </c>
      <c r="E172" s="27">
        <v>25</v>
      </c>
      <c r="F172" s="36">
        <f t="shared" si="10"/>
        <v>4.443654461429079E-3</v>
      </c>
      <c r="G172" s="27">
        <v>2</v>
      </c>
      <c r="H172" s="35">
        <f t="shared" si="11"/>
        <v>1.3422818791946308E-2</v>
      </c>
    </row>
    <row r="173" spans="1:8" x14ac:dyDescent="0.25">
      <c r="A173" s="26">
        <v>2018</v>
      </c>
      <c r="B173" s="25" t="s">
        <v>47</v>
      </c>
      <c r="C173" s="25" t="s">
        <v>23</v>
      </c>
      <c r="D173" s="25" t="s">
        <v>36</v>
      </c>
      <c r="E173" s="27">
        <v>1</v>
      </c>
      <c r="F173" s="36">
        <f t="shared" si="10"/>
        <v>1.7774617845716317E-4</v>
      </c>
      <c r="G173" s="27">
        <v>1</v>
      </c>
      <c r="H173" s="34">
        <f t="shared" si="11"/>
        <v>6.7114093959731542E-3</v>
      </c>
    </row>
    <row r="174" spans="1:8" x14ac:dyDescent="0.25">
      <c r="A174" s="26">
        <v>2018</v>
      </c>
      <c r="B174" s="25" t="s">
        <v>47</v>
      </c>
      <c r="C174" s="25" t="s">
        <v>26</v>
      </c>
      <c r="D174" s="25" t="s">
        <v>36</v>
      </c>
      <c r="E174" s="27">
        <v>15</v>
      </c>
      <c r="F174" s="36">
        <f t="shared" si="10"/>
        <v>2.6661926768574476E-3</v>
      </c>
      <c r="G174" s="27">
        <v>2</v>
      </c>
      <c r="H174" s="35">
        <f t="shared" si="11"/>
        <v>1.3422818791946308E-2</v>
      </c>
    </row>
    <row r="175" spans="1:8" x14ac:dyDescent="0.25">
      <c r="A175" s="26">
        <v>2018</v>
      </c>
      <c r="B175" s="25" t="s">
        <v>47</v>
      </c>
      <c r="C175" s="25" t="s">
        <v>55</v>
      </c>
      <c r="D175" s="25" t="s">
        <v>37</v>
      </c>
      <c r="E175" s="27">
        <v>1</v>
      </c>
      <c r="F175" s="36">
        <f t="shared" si="10"/>
        <v>1.7774617845716317E-4</v>
      </c>
      <c r="G175" s="27">
        <v>1</v>
      </c>
      <c r="H175" s="34">
        <f t="shared" si="11"/>
        <v>6.7114093959731542E-3</v>
      </c>
    </row>
    <row r="176" spans="1:8" x14ac:dyDescent="0.25">
      <c r="A176" s="26">
        <v>2018</v>
      </c>
      <c r="B176" s="25" t="s">
        <v>47</v>
      </c>
      <c r="C176" s="25" t="s">
        <v>56</v>
      </c>
      <c r="D176" s="25" t="s">
        <v>37</v>
      </c>
      <c r="E176" s="27">
        <v>7</v>
      </c>
      <c r="F176" s="36">
        <f t="shared" si="10"/>
        <v>1.2442232492001421E-3</v>
      </c>
      <c r="G176" s="27">
        <v>2</v>
      </c>
      <c r="H176" s="35">
        <f t="shared" si="11"/>
        <v>1.3422818791946308E-2</v>
      </c>
    </row>
    <row r="177" spans="1:19" x14ac:dyDescent="0.25">
      <c r="A177" s="26">
        <v>2018</v>
      </c>
      <c r="B177" s="25" t="s">
        <v>47</v>
      </c>
      <c r="C177" s="25" t="s">
        <v>12</v>
      </c>
      <c r="D177" s="25" t="s">
        <v>37</v>
      </c>
      <c r="E177" s="27">
        <v>101</v>
      </c>
      <c r="F177" s="37">
        <f t="shared" si="10"/>
        <v>1.7952364024173481E-2</v>
      </c>
      <c r="G177" s="27">
        <v>7</v>
      </c>
      <c r="H177" s="35">
        <f t="shared" si="11"/>
        <v>4.6979865771812082E-2</v>
      </c>
    </row>
    <row r="178" spans="1:19" x14ac:dyDescent="0.25">
      <c r="A178" s="26">
        <v>2018</v>
      </c>
      <c r="B178" s="25" t="s">
        <v>47</v>
      </c>
      <c r="C178" s="25" t="s">
        <v>57</v>
      </c>
      <c r="D178" s="25" t="s">
        <v>38</v>
      </c>
      <c r="E178" s="27">
        <v>40</v>
      </c>
      <c r="F178" s="36">
        <f t="shared" si="10"/>
        <v>7.1098471382865271E-3</v>
      </c>
      <c r="G178" s="27">
        <v>1</v>
      </c>
      <c r="H178" s="34">
        <f t="shared" si="11"/>
        <v>6.7114093959731542E-3</v>
      </c>
    </row>
    <row r="179" spans="1:19" x14ac:dyDescent="0.25">
      <c r="A179" s="26">
        <v>2018</v>
      </c>
      <c r="B179" s="25" t="s">
        <v>47</v>
      </c>
      <c r="C179" s="25" t="s">
        <v>25</v>
      </c>
      <c r="D179" s="25" t="s">
        <v>37</v>
      </c>
      <c r="E179" s="27">
        <v>29</v>
      </c>
      <c r="F179" s="36">
        <f t="shared" si="10"/>
        <v>5.1546391752577319E-3</v>
      </c>
      <c r="G179" s="27">
        <v>4</v>
      </c>
      <c r="H179" s="35">
        <f t="shared" si="11"/>
        <v>2.6845637583892617E-2</v>
      </c>
    </row>
    <row r="180" spans="1:19" x14ac:dyDescent="0.25">
      <c r="A180" s="26">
        <v>2018</v>
      </c>
      <c r="B180" s="25" t="s">
        <v>47</v>
      </c>
      <c r="C180" s="25" t="s">
        <v>39</v>
      </c>
      <c r="D180" s="25" t="s">
        <v>38</v>
      </c>
      <c r="E180" s="27">
        <v>430</v>
      </c>
      <c r="F180" s="37">
        <f t="shared" si="10"/>
        <v>7.6430856736580163E-2</v>
      </c>
      <c r="G180" s="27">
        <v>5</v>
      </c>
      <c r="H180" s="35">
        <f t="shared" si="11"/>
        <v>3.3557046979865772E-2</v>
      </c>
    </row>
    <row r="181" spans="1:19" x14ac:dyDescent="0.25">
      <c r="A181" s="26">
        <v>2018</v>
      </c>
      <c r="B181" s="25" t="s">
        <v>47</v>
      </c>
      <c r="C181" s="25" t="s">
        <v>63</v>
      </c>
      <c r="D181" s="25" t="s">
        <v>37</v>
      </c>
      <c r="E181" s="27">
        <v>1</v>
      </c>
      <c r="F181" s="36">
        <f t="shared" si="10"/>
        <v>1.7774617845716317E-4</v>
      </c>
      <c r="G181" s="27">
        <v>1</v>
      </c>
      <c r="H181" s="34">
        <f t="shared" si="11"/>
        <v>6.7114093959731542E-3</v>
      </c>
    </row>
    <row r="182" spans="1:19" ht="15.75" thickBot="1" x14ac:dyDescent="0.3">
      <c r="A182" s="19">
        <v>2018</v>
      </c>
      <c r="B182" s="18" t="s">
        <v>47</v>
      </c>
      <c r="C182" s="18" t="s">
        <v>15</v>
      </c>
      <c r="D182" s="18" t="s">
        <v>35</v>
      </c>
      <c r="E182" s="20">
        <v>661</v>
      </c>
      <c r="F182" s="37">
        <f t="shared" si="10"/>
        <v>0.11749022396018485</v>
      </c>
      <c r="G182" s="20">
        <v>20</v>
      </c>
      <c r="H182" s="35">
        <f t="shared" si="11"/>
        <v>0.13422818791946309</v>
      </c>
    </row>
    <row r="183" spans="1:19" s="24" customFormat="1" ht="15.75" thickBot="1" x14ac:dyDescent="0.3">
      <c r="A183" s="75" t="s">
        <v>66</v>
      </c>
      <c r="B183" s="75"/>
      <c r="C183" s="75"/>
      <c r="D183" s="75"/>
      <c r="E183" s="21">
        <f>SUM(E149:E182)</f>
        <v>5626</v>
      </c>
      <c r="F183" s="21"/>
      <c r="G183" s="21">
        <f>SUM(G149:G182)</f>
        <v>149</v>
      </c>
      <c r="H183" s="21"/>
      <c r="I183" s="40"/>
      <c r="J183" s="40"/>
      <c r="K183" s="40"/>
      <c r="L183" s="40"/>
      <c r="M183" s="40"/>
      <c r="N183" s="40"/>
      <c r="O183" s="40"/>
      <c r="S183" s="58"/>
    </row>
  </sheetData>
  <mergeCells count="11">
    <mergeCell ref="M36:P36"/>
    <mergeCell ref="M28:P28"/>
    <mergeCell ref="U28:X28"/>
    <mergeCell ref="U36:X36"/>
    <mergeCell ref="Q42:T42"/>
    <mergeCell ref="A148:D148"/>
    <mergeCell ref="A183:D183"/>
    <mergeCell ref="A5:H5"/>
    <mergeCell ref="A41:D41"/>
    <mergeCell ref="A76:D76"/>
    <mergeCell ref="A112:D1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Production$</vt:lpstr>
      <vt:lpstr>Usuage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Jacobsen, Jeff</dc:creator>
  <cp:lastModifiedBy>Jacobsen, Jeff</cp:lastModifiedBy>
  <dcterms:created xsi:type="dcterms:W3CDTF">2019-04-10T15:46:43Z</dcterms:created>
  <dcterms:modified xsi:type="dcterms:W3CDTF">2019-05-17T20:02:33Z</dcterms:modified>
</cp:coreProperties>
</file>